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/>
  <xr:revisionPtr revIDLastSave="0" documentId="8_{A92DEF84-D245-4DE0-A362-45D8A4E040EE}" xr6:coauthVersionLast="47" xr6:coauthVersionMax="47" xr10:uidLastSave="{00000000-0000-0000-0000-000000000000}"/>
  <bookViews>
    <workbookView xWindow="360" yWindow="15" windowWidth="20955" windowHeight="9720" activeTab="2" xr2:uid="{00000000-000D-0000-FFFF-FFFF00000000}"/>
  </bookViews>
  <sheets>
    <sheet name="Тариф для ОСС_жилье" sheetId="1" r:id="rId1"/>
    <sheet name="Тариф для ОСС_нежилье" sheetId="2" r:id="rId2"/>
    <sheet name="Разъяснения" sheetId="4" r:id="rId3"/>
    <sheet name="Лифты_формула" sheetId="3" state="hidden" r:id="rId4"/>
  </sheets>
  <definedNames>
    <definedName name="\эвфзкудк" hidden="1">#REF!</definedName>
    <definedName name="csDesignMode">1</definedName>
    <definedName name="EUR_C" localSheetId="3">#REF!</definedName>
    <definedName name="EUR_C">#REF!</definedName>
    <definedName name="EUR_O" localSheetId="3">#REF!</definedName>
    <definedName name="EUR_O">#REF!</definedName>
    <definedName name="Excel_BuiltIn_Print_Area" localSheetId="3">#REF!</definedName>
    <definedName name="Excel_BuiltIn_Print_Area">#REF!</definedName>
    <definedName name="f" localSheetId="0" hidden="1">#REF!</definedName>
    <definedName name="f" localSheetId="1" hidden="1">#REF!</definedName>
    <definedName name="f" localSheetId="3" hidden="1">#REF!</definedName>
    <definedName name="f" hidden="1">#REF!</definedName>
    <definedName name="limcount" hidden="1">1</definedName>
    <definedName name="Print_Area">#REF!</definedName>
    <definedName name="USD_C" localSheetId="3">#REF!</definedName>
    <definedName name="USD_C">#REF!</definedName>
    <definedName name="USD_O" localSheetId="3">#REF!</definedName>
    <definedName name="USD_O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localSheetId="3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localSheetId="3" hidden="1">#REF!</definedName>
    <definedName name="Z_0885457D_12CF_4923_864D_998BA35CE01D_.wvu.Rows" hidden="1">#REF!</definedName>
    <definedName name="Z_0885457D_12CF_4923_864D_998BA35CE01D__wvu_Cols" localSheetId="3">(#REF!,#REF!)</definedName>
    <definedName name="Z_0885457D_12CF_4923_864D_998BA35CE01D__wvu_Cols">(#REF!,#REF!)</definedName>
    <definedName name="Z_0885457D_12CF_4923_864D_998BA35CE01D__wvu_Rows" localSheetId="3">(#REF!,#REF!,#REF!)</definedName>
    <definedName name="Z_0885457D_12CF_4923_864D_998BA35CE01D__wvu_Rows">(#REF!,#REF!,#REF!)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localSheetId="3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3">(#REF!,#REF!)</definedName>
    <definedName name="Z_144EA558_4B8B_4239_858D_3D3B320E64FA__wvu_Cols">(#REF!,#REF!)</definedName>
    <definedName name="Z_144EA558_4B8B_4239_858D_3D3B320E64FA__wvu_PrintArea" localSheetId="3">#REF!</definedName>
    <definedName name="Z_144EA558_4B8B_4239_858D_3D3B320E64FA__wvu_PrintArea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3">#REF!</definedName>
    <definedName name="Z_2D3F4D39_1D20_491A_8BE9_2F4C8E41EE2A__wvu_Cols">#REF!</definedName>
    <definedName name="ZSER" localSheetId="3" hidden="1">#REF!</definedName>
    <definedName name="ZSER" hidden="1">#REF!</definedName>
    <definedName name="А08" localSheetId="0" hidden="1">#REF!</definedName>
    <definedName name="А08" localSheetId="1" hidden="1">#REF!</definedName>
    <definedName name="А08" hidden="1">#REF!</definedName>
    <definedName name="аа" localSheetId="3">#REF!</definedName>
    <definedName name="аа">#REF!</definedName>
    <definedName name="ааа" localSheetId="0">#REF!</definedName>
    <definedName name="ааа" localSheetId="1">#REF!</definedName>
    <definedName name="ааа">#REF!</definedName>
    <definedName name="авг" localSheetId="0" hidden="1">#REF!</definedName>
    <definedName name="авг" localSheetId="1" hidden="1">#REF!</definedName>
    <definedName name="авг" hidden="1">#REF!</definedName>
    <definedName name="Август" localSheetId="0" hidden="1">#REF!</definedName>
    <definedName name="Август" localSheetId="1" hidden="1">#REF!</definedName>
    <definedName name="Август" localSheetId="3" hidden="1">#REF!</definedName>
    <definedName name="Август" hidden="1">#REF!</definedName>
    <definedName name="август13" localSheetId="0" hidden="1">#REF!</definedName>
    <definedName name="август13" localSheetId="1" hidden="1">#REF!</definedName>
    <definedName name="август13" hidden="1">#REF!</definedName>
    <definedName name="август2013" localSheetId="0">#REF!</definedName>
    <definedName name="август2013" localSheetId="1">#REF!</definedName>
    <definedName name="август2013">#REF!</definedName>
    <definedName name="ае6н6" hidden="1">#REF!</definedName>
    <definedName name="аклело" hidden="1">#REF!</definedName>
    <definedName name="апяавп" localSheetId="1" hidden="1">#REF!</definedName>
    <definedName name="апяавп" hidden="1">#REF!</definedName>
    <definedName name="АУП_01" localSheetId="3">#REF!</definedName>
    <definedName name="АУП_01">#REF!</definedName>
    <definedName name="БДР_12" localSheetId="3" hidden="1">#REF!</definedName>
    <definedName name="БДР_12" hidden="1">#REF!</definedName>
    <definedName name="БДР_2011" localSheetId="3">#REF!</definedName>
    <definedName name="БДР_2011">#REF!</definedName>
    <definedName name="варш">#REF!</definedName>
    <definedName name="впива" localSheetId="1">#REF!</definedName>
    <definedName name="впива">#REF!</definedName>
    <definedName name="газ" localSheetId="3">#REF!</definedName>
    <definedName name="газ">#REF!</definedName>
    <definedName name="Евро" localSheetId="3">#NAME?</definedName>
    <definedName name="Евро">#NAME?</definedName>
    <definedName name="еееееее" localSheetId="3" hidden="1">#REF!</definedName>
    <definedName name="еееееее" hidden="1">#REF!</definedName>
    <definedName name="ено">#REF!</definedName>
    <definedName name="еуек" hidden="1">#REF!</definedName>
    <definedName name="ж58545">#REF!</definedName>
    <definedName name="жадпо" hidden="1">#REF!</definedName>
    <definedName name="жз" hidden="1">#REF!</definedName>
    <definedName name="има" localSheetId="0" hidden="1">#REF!</definedName>
    <definedName name="има" localSheetId="1" hidden="1">#REF!</definedName>
    <definedName name="има" hidden="1">#REF!</definedName>
    <definedName name="Иностранцы" localSheetId="3" hidden="1">#REF!</definedName>
    <definedName name="Иностранцы" hidden="1">#REF!</definedName>
    <definedName name="ипрне">#REF!</definedName>
    <definedName name="ЙЦУц" hidden="1">#REF!</definedName>
    <definedName name="ккк" localSheetId="3">#REF!</definedName>
    <definedName name="ккк">#REF!</definedName>
    <definedName name="лазурное" localSheetId="0">#REF!</definedName>
    <definedName name="лазурное" localSheetId="1">#REF!</definedName>
    <definedName name="лазурное" localSheetId="3">#REF!</definedName>
    <definedName name="лазурное">#REF!</definedName>
    <definedName name="лллл" localSheetId="0" hidden="1">#REF!</definedName>
    <definedName name="лллл" localSheetId="1" hidden="1">#REF!</definedName>
    <definedName name="лллл" hidden="1">#REF!</definedName>
    <definedName name="лог">#REF!</definedName>
    <definedName name="МАЙ" localSheetId="3">#REF!</definedName>
    <definedName name="МАЙ">#REF!</definedName>
    <definedName name="мир" localSheetId="0">#REF!</definedName>
    <definedName name="мир" localSheetId="1">#REF!</definedName>
    <definedName name="мир" localSheetId="3">#REF!</definedName>
    <definedName name="мир">#REF!</definedName>
    <definedName name="монблан" localSheetId="0" hidden="1">#REF!</definedName>
    <definedName name="монблан" localSheetId="1" hidden="1">#REF!</definedName>
    <definedName name="монблан" localSheetId="3" hidden="1">#REF!</definedName>
    <definedName name="монблан" hidden="1">#REF!</definedName>
    <definedName name="НДС" localSheetId="3">#REF!</definedName>
    <definedName name="НДС">#REF!</definedName>
    <definedName name="новый" localSheetId="3" hidden="1">#REF!</definedName>
    <definedName name="новый" hidden="1">#REF!</definedName>
    <definedName name="о" localSheetId="1" hidden="1">#REF!</definedName>
    <definedName name="о" hidden="1">#REF!</definedName>
    <definedName name="оаош">#REF!</definedName>
    <definedName name="_xlnm.Print_Area" localSheetId="0">'Тариф для ОСС_жилье'!$A$1:$G$24</definedName>
    <definedName name="_xlnm.Print_Area" localSheetId="1">'Тариф для ОСС_нежилье'!$A$1:$G$17</definedName>
    <definedName name="_xlnm.Print_Area" localSheetId="3">#REF!</definedName>
    <definedName name="объектымай" localSheetId="3" hidden="1">#REF!</definedName>
    <definedName name="объектымай" hidden="1">#REF!</definedName>
    <definedName name="ооргшн" hidden="1">#REF!</definedName>
    <definedName name="орш8789" hidden="1">#REF!</definedName>
    <definedName name="пмарплго" localSheetId="3" hidden="1">#REF!</definedName>
    <definedName name="пмарплго" hidden="1">#REF!</definedName>
    <definedName name="ппп" localSheetId="0">#REF!</definedName>
    <definedName name="ппп" localSheetId="1">#REF!</definedName>
    <definedName name="ппп" localSheetId="3">#REF!</definedName>
    <definedName name="ппп">#REF!</definedName>
    <definedName name="пр" localSheetId="3" hidden="1">#REF!</definedName>
    <definedName name="пр" hidden="1">#REF!</definedName>
    <definedName name="пулковская" localSheetId="1">#REF!</definedName>
    <definedName name="пулковская">#REF!</definedName>
    <definedName name="ррррр" localSheetId="3" hidden="1">#REF!</definedName>
    <definedName name="ррррр" hidden="1">#REF!</definedName>
    <definedName name="срочные" localSheetId="3">#NAME?</definedName>
    <definedName name="срочные">#NAME?</definedName>
    <definedName name="тося" localSheetId="3">#REF!</definedName>
    <definedName name="тося">#REF!</definedName>
    <definedName name="ф" localSheetId="3">#REF!</definedName>
    <definedName name="ф">#REF!</definedName>
    <definedName name="ФОТобъектымай" localSheetId="3" hidden="1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0" hidden="1">#REF!</definedName>
    <definedName name="х_265" localSheetId="1" hidden="1">#REF!</definedName>
    <definedName name="х_265" localSheetId="3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0" hidden="1">#REF!</definedName>
    <definedName name="юз" localSheetId="1" hidden="1">#REF!</definedName>
    <definedName name="юз" localSheetId="3" hidden="1">#REF!</definedName>
    <definedName name="юз" hidden="1">#REF!</definedName>
    <definedName name="ЮЗ13" localSheetId="3" hidden="1">#REF!</definedName>
    <definedName name="ЮЗ13" hidden="1">#REF!</definedName>
    <definedName name="ююююююююююююю" localSheetId="3">#REF!</definedName>
    <definedName name="ююююююююююююю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3" l="1"/>
  <c r="E32" i="3"/>
  <c r="E31" i="3"/>
  <c r="E24" i="3"/>
  <c r="E23" i="3"/>
  <c r="E16" i="3"/>
  <c r="E15" i="3"/>
  <c r="B10" i="3"/>
  <c r="B7" i="3"/>
  <c r="G17" i="2"/>
  <c r="F17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F9" i="2"/>
  <c r="G8" i="2"/>
  <c r="F8" i="2"/>
  <c r="F7" i="2"/>
  <c r="D6" i="2"/>
  <c r="F6" i="2" s="1"/>
  <c r="G24" i="1"/>
  <c r="F24" i="1"/>
  <c r="G23" i="1"/>
  <c r="F23" i="1"/>
  <c r="G22" i="1"/>
  <c r="F22" i="1"/>
  <c r="G20" i="1"/>
  <c r="F20" i="1"/>
  <c r="F19" i="1"/>
  <c r="G18" i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F10" i="1"/>
  <c r="F9" i="1"/>
  <c r="G8" i="1"/>
  <c r="F8" i="1"/>
  <c r="F7" i="1"/>
  <c r="D6" i="1"/>
  <c r="F6" i="1" s="1"/>
  <c r="E17" i="3" l="1"/>
  <c r="E25" i="3"/>
  <c r="E33" i="3"/>
  <c r="E37" i="3" l="1"/>
  <c r="E39" i="3" s="1"/>
</calcChain>
</file>

<file path=xl/sharedStrings.xml><?xml version="1.0" encoding="utf-8"?>
<sst xmlns="http://schemas.openxmlformats.org/spreadsheetml/2006/main" count="172" uniqueCount="103">
  <si>
    <t xml:space="preserve">Приложение № 2  к материалам общего собрания собственников.
Дата проведения: с 18.10.2022 г. по 25.02.2023 г.
«Утверждено»
решением Общего собрания собственников помещений 
в многоквартирном доме, расположенном по адресу
СПб, пр. Энергетиков, дом 11, корпус 5, строение 1
Протокол № _____ от «____» ____________ г.
</t>
  </si>
  <si>
    <t xml:space="preserve">ТАРИФЫ НА УСЛУГИ с 01.03.2023 года                                                                                                                                                                                                                                                           для владельцев жилых помещений дома, расположенного по адресу:                                                                                                                                                                                                      г. Санкт-Петербург, муниципальный округ Большая Охта, проспект Энергетиков, дом 11, корпус 5, строение 1.   </t>
  </si>
  <si>
    <t>Наименование</t>
  </si>
  <si>
    <t>Ед. измерения                  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</si>
  <si>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</si>
  <si>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</si>
  <si>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</si>
  <si>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</si>
  <si>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</si>
  <si>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</si>
  <si>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t>Содержание общего имущества многоквартирного домa</t>
  </si>
  <si>
    <t>руб. /кв.м</t>
  </si>
  <si>
    <t>Текущий ремонт общего имущества многоквартирного домa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</si>
  <si>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</si>
  <si>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</si>
  <si>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</si>
  <si>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 переговорно - замочного устройства</t>
  </si>
  <si>
    <t xml:space="preserve">Сервисное обслуживание систем автоматической противопожарной защиты </t>
  </si>
  <si>
    <t>Эксплуатация коллективных приборов учета электрической энергии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</si>
  <si>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</si>
  <si>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</si>
  <si>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</si>
  <si>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</si>
  <si>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Аварийно-диспетчерская служба</t>
  </si>
  <si>
    <t>Сервисное обслуживание системы очистки горячей воды</t>
  </si>
  <si>
    <t xml:space="preserve">Клининг фасадного  остекления  </t>
  </si>
  <si>
    <t>руб./кв.м остекления</t>
  </si>
  <si>
    <t>Обслуживание системы коллективного приёма телевидения</t>
  </si>
  <si>
    <t>руб. /отвод</t>
  </si>
  <si>
    <t>Дистанционный сбор, хранение, передача, обработка показаний индивидуальных приборов учета холодной и горячей воды, электроэнергии, тепловой энергии/распределителей</t>
  </si>
  <si>
    <t>руб. /квартира</t>
  </si>
  <si>
    <t xml:space="preserve">ТАРИФЫ НА УСЛУГИ с 01.03.2023 года                                                                                                                                                                                                                                                           для владельцев нежилых помещений дома, расположенного по адресу:                                                                                                                                                                                                      г. Санкт-Петербург, муниципальный округ Большая Охта, проспект Энергетиков, дом 11, корпус 5, строение 1.   </t>
  </si>
  <si>
    <t>Ед. измерения (в месяц)</t>
  </si>
  <si>
    <t>Содержание и ремонт нежилого помещения</t>
  </si>
  <si>
    <t>Площадь:</t>
  </si>
  <si>
    <t>жилье</t>
  </si>
  <si>
    <t>нежилье</t>
  </si>
  <si>
    <t>паркинг</t>
  </si>
  <si>
    <t>Статья расходов</t>
  </si>
  <si>
    <t>Должность</t>
  </si>
  <si>
    <t>Кол-во</t>
  </si>
  <si>
    <t>ФОТ 1 человека, руб.</t>
  </si>
  <si>
    <t>ФОТ, руб.</t>
  </si>
  <si>
    <t>Доплата за праздничные дни, руб.</t>
  </si>
  <si>
    <t>Резерв отпусков, руб.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</si>
  <si>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</si>
  <si>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</si>
  <si>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</si>
  <si>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</si>
  <si>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</si>
  <si>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</si>
  <si>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>ИТОГО
РАСХОДЫ, руб.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</si>
  <si>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</si>
  <si>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</si>
  <si>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</si>
  <si>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</si>
  <si>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</si>
  <si>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</si>
  <si>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</si>
  <si>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</si>
  <si>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</si>
  <si>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</si>
  <si>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</si>
  <si>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>Мат-лы для озеленения и весенней покраски, руб.</t>
  </si>
  <si>
    <t>Услуги мех.уборки и вывоза снега, руб.</t>
  </si>
  <si>
    <t>Расходы итого,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</si>
  <si>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</si>
  <si>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</si>
  <si>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</si>
  <si>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</si>
  <si>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насосных станций</t>
  </si>
  <si>
    <t>Услуги по испытанию средств защиты, поверке электрооборудования, утилизации люминисцентных ламп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</si>
  <si>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</si>
  <si>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</si>
  <si>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</si>
  <si>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</si>
  <si>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</si>
  <si>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 объектов</t>
  </si>
  <si>
    <t>Услуги экстренного вызова охранных предприятий</t>
  </si>
  <si>
    <t>Услуги на аварийное обслуживание внутренних инженерных сетей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</si>
  <si>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</si>
  <si>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</si>
  <si>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</si>
  <si>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</si>
  <si>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</si>
  <si>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</si>
  <si>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</si>
  <si>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</si>
  <si>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</si>
  <si>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</si>
  <si>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21</t>
  </si>
  <si>
    <t>Базовая ставка, руб./лифт</t>
  </si>
  <si>
    <t>Коф-т</t>
  </si>
  <si>
    <t xml:space="preserve">Кол-во лифтов в доме </t>
  </si>
  <si>
    <t>Этажность</t>
  </si>
  <si>
    <t>Энергетиков 11, к.5</t>
  </si>
  <si>
    <t>Лифты пассажирские - грузоподъемность 630 кг, этажность 21</t>
  </si>
  <si>
    <t>Тех.обслуживание лифтов, включая ежегодное страхование, диагностику, руб.</t>
  </si>
  <si>
    <t>Лифты пассажирские - грузоподъемность 400 кг, этажность 21</t>
  </si>
  <si>
    <t>Платформы для инвалидов</t>
  </si>
  <si>
    <t>4 шт.</t>
  </si>
  <si>
    <t>Итого стоимость обслуживания лифтов, страхование, диагностика, руб.</t>
  </si>
  <si>
    <t>Тариф,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</si>
</sst>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5">
    <font>
      <sz val="10"/>
      <color theme="1"/>
      <name val="Arial"/>
    </font>
    <font>
      <sz val="10"/>
      <color indexed="64"/>
      <name val="Arial"/>
    </font>
    <font>
      <sz val="11"/>
      <color theme="1"/>
      <name val="Calibri"/>
      <scheme val="minor"/>
    </font>
    <font>
      <sz val="10"/>
      <name val="Arial Cyr"/>
    </font>
    <font>
      <sz val="10"/>
      <color indexed="64"/>
      <name val="Arial Cyr"/>
    </font>
    <font>
      <sz val="10"/>
      <name val="Arial"/>
    </font>
    <font>
      <sz val="11"/>
      <color indexed="64"/>
      <name val="Calibri"/>
    </font>
    <font>
      <sz val="10"/>
      <name val="Helv"/>
    </font>
    <font>
      <sz val="11"/>
      <name val="Calibri"/>
    </font>
    <font>
      <sz val="11"/>
      <color indexed="65"/>
      <name val="Calibri"/>
    </font>
    <font>
      <sz val="12"/>
      <name val="Calibri"/>
    </font>
    <font>
      <sz val="12"/>
      <name val="Arial"/>
    </font>
    <font>
      <b/>
      <sz val="14"/>
      <name val="Calibri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4"/>
      <color indexed="64"/>
      <name val="Arial"/>
    </font>
    <font>
      <b/>
      <i/>
      <sz val="12"/>
      <color indexed="64"/>
      <name val="Times New Roman"/>
    </font>
    <font>
      <sz val="11"/>
      <color indexed="64"/>
      <name val="Arial"/>
    </font>
    <font>
      <i/>
      <sz val="11"/>
      <color indexed="64"/>
      <name val="Arial"/>
    </font>
    <font>
      <sz val="11"/>
      <color indexed="2"/>
      <name val="Calibri"/>
    </font>
    <font>
      <b/>
      <i/>
      <sz val="9"/>
      <color indexed="64"/>
      <name val="Arial"/>
    </font>
    <font>
      <i/>
      <sz val="11"/>
      <name val="Arial"/>
    </font>
    <font>
      <sz val="11"/>
      <name val="Arial"/>
    </font>
    <font>
      <sz val="11"/>
      <color indexed="65"/>
      <name val="Arial"/>
    </font>
    <font>
      <b/>
      <sz val="14"/>
      <color indexed="64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sz val="10"/>
      <color indexed="64"/>
      <name val="Times New Roman"/>
    </font>
    <font>
      <b/>
      <sz val="9"/>
      <color rgb="FF000000"/>
      <name val="Times New Roman"/>
      <charset val="1"/>
    </font>
    <font>
      <sz val="10"/>
      <color rgb="FF000000"/>
      <name val="Arial"/>
      <charset val="1"/>
    </font>
    <font>
      <sz val="9"/>
      <color rgb="FF000000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D8D8D8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164" fontId="3" fillId="0" borderId="0" applyFont="0" applyFill="0" applyBorder="0" applyProtection="0"/>
    <xf numFmtId="164" fontId="3" fillId="0" borderId="0" applyFont="0" applyFill="0" applyBorder="0" applyProtection="0"/>
    <xf numFmtId="164" fontId="3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</cellStyleXfs>
  <cellXfs count="168">
    <xf numFmtId="0" fontId="0" fillId="0" borderId="0" xfId="0"/>
    <xf numFmtId="0" fontId="6" fillId="0" borderId="0" xfId="12"/>
    <xf numFmtId="0" fontId="6" fillId="0" borderId="0" xfId="12" applyAlignment="1">
      <alignment vertical="center"/>
    </xf>
    <xf numFmtId="0" fontId="8" fillId="0" borderId="0" xfId="12" applyFont="1"/>
    <xf numFmtId="0" fontId="9" fillId="0" borderId="0" xfId="12" applyFont="1"/>
    <xf numFmtId="0" fontId="13" fillId="0" borderId="1" xfId="12" applyFont="1" applyBorder="1" applyAlignment="1">
      <alignment horizontal="center" wrapText="1"/>
    </xf>
    <xf numFmtId="0" fontId="14" fillId="0" borderId="2" xfId="12" applyFont="1" applyBorder="1" applyAlignment="1">
      <alignment horizontal="center" vertical="center" wrapText="1"/>
    </xf>
    <xf numFmtId="0" fontId="14" fillId="0" borderId="3" xfId="12" applyFont="1" applyBorder="1" applyAlignment="1">
      <alignment horizontal="center" vertical="center" wrapText="1"/>
    </xf>
    <xf numFmtId="0" fontId="15" fillId="2" borderId="4" xfId="12" applyFont="1" applyFill="1" applyBorder="1" applyAlignment="1">
      <alignment horizontal="center" vertical="center" wrapText="1"/>
    </xf>
    <xf numFmtId="0" fontId="15" fillId="2" borderId="5" xfId="12" applyFont="1" applyFill="1" applyBorder="1" applyAlignment="1">
      <alignment horizontal="left" vertical="center" wrapText="1"/>
    </xf>
    <xf numFmtId="0" fontId="15" fillId="2" borderId="5" xfId="12" applyFont="1" applyFill="1" applyBorder="1" applyAlignment="1">
      <alignment horizontal="center" vertical="center" wrapText="1"/>
    </xf>
    <xf numFmtId="4" fontId="15" fillId="2" borderId="5" xfId="12" applyNumberFormat="1" applyFont="1" applyFill="1" applyBorder="1" applyAlignment="1">
      <alignment horizontal="center" vertical="center" wrapText="1"/>
    </xf>
    <xf numFmtId="4" fontId="15" fillId="2" borderId="6" xfId="12" applyNumberFormat="1" applyFont="1" applyFill="1" applyBorder="1" applyAlignment="1">
      <alignment horizontal="center" vertical="center" wrapText="1"/>
    </xf>
    <xf numFmtId="0" fontId="16" fillId="0" borderId="4" xfId="12" applyFont="1" applyBorder="1" applyAlignment="1">
      <alignment horizontal="center" wrapText="1"/>
    </xf>
    <xf numFmtId="0" fontId="17" fillId="0" borderId="5" xfId="12" applyFont="1" applyBorder="1" applyAlignment="1">
      <alignment vertical="center" wrapText="1"/>
    </xf>
    <xf numFmtId="0" fontId="18" fillId="0" borderId="5" xfId="12" applyFont="1" applyBorder="1" applyAlignment="1">
      <alignment horizontal="center" vertical="center" wrapText="1"/>
    </xf>
    <xf numFmtId="2" fontId="18" fillId="3" borderId="5" xfId="12" applyNumberFormat="1" applyFont="1" applyFill="1" applyBorder="1" applyAlignment="1">
      <alignment horizontal="center" vertical="center" wrapText="1"/>
    </xf>
    <xf numFmtId="2" fontId="18" fillId="3" borderId="6" xfId="12" applyNumberFormat="1" applyFont="1" applyFill="1" applyBorder="1" applyAlignment="1">
      <alignment horizontal="center" vertical="center" wrapText="1"/>
    </xf>
    <xf numFmtId="0" fontId="19" fillId="0" borderId="0" xfId="12" applyFont="1"/>
    <xf numFmtId="0" fontId="20" fillId="0" borderId="4" xfId="12" applyFont="1" applyBorder="1" applyAlignment="1">
      <alignment horizontal="center" wrapText="1"/>
    </xf>
    <xf numFmtId="2" fontId="21" fillId="3" borderId="5" xfId="12" applyNumberFormat="1" applyFont="1" applyFill="1" applyBorder="1" applyAlignment="1">
      <alignment horizontal="center" vertical="center" wrapText="1"/>
    </xf>
    <xf numFmtId="2" fontId="21" fillId="3" borderId="6" xfId="12" applyNumberFormat="1" applyFont="1" applyFill="1" applyBorder="1" applyAlignment="1">
      <alignment horizontal="center" vertical="center" wrapText="1"/>
    </xf>
    <xf numFmtId="0" fontId="17" fillId="0" borderId="5" xfId="12" applyFont="1" applyBorder="1" applyAlignment="1">
      <alignment horizontal="left" vertical="center" wrapText="1"/>
    </xf>
    <xf numFmtId="2" fontId="18" fillId="0" borderId="5" xfId="12" applyNumberFormat="1" applyFont="1" applyBorder="1" applyAlignment="1">
      <alignment horizontal="center" vertical="center" wrapText="1"/>
    </xf>
    <xf numFmtId="2" fontId="18" fillId="0" borderId="6" xfId="12" applyNumberFormat="1" applyFont="1" applyBorder="1" applyAlignment="1">
      <alignment horizontal="center" vertical="center" wrapText="1"/>
    </xf>
    <xf numFmtId="0" fontId="22" fillId="0" borderId="5" xfId="12" applyFont="1" applyBorder="1" applyAlignment="1">
      <alignment horizontal="left" vertical="center" wrapText="1"/>
    </xf>
    <xf numFmtId="0" fontId="16" fillId="0" borderId="7" xfId="12" applyFont="1" applyBorder="1" applyAlignment="1">
      <alignment horizontal="center" wrapText="1"/>
    </xf>
    <xf numFmtId="0" fontId="22" fillId="0" borderId="8" xfId="12" applyFont="1" applyBorder="1" applyAlignment="1">
      <alignment horizontal="left" vertical="center" wrapText="1"/>
    </xf>
    <xf numFmtId="0" fontId="18" fillId="0" borderId="8" xfId="12" applyFont="1" applyBorder="1" applyAlignment="1">
      <alignment horizontal="center" vertical="center" wrapText="1"/>
    </xf>
    <xf numFmtId="2" fontId="18" fillId="3" borderId="8" xfId="12" applyNumberFormat="1" applyFont="1" applyFill="1" applyBorder="1" applyAlignment="1">
      <alignment horizontal="center" vertical="center" wrapText="1"/>
    </xf>
    <xf numFmtId="2" fontId="18" fillId="3" borderId="9" xfId="12" applyNumberFormat="1" applyFont="1" applyFill="1" applyBorder="1" applyAlignment="1">
      <alignment horizontal="center" vertical="center" wrapText="1"/>
    </xf>
    <xf numFmtId="0" fontId="16" fillId="0" borderId="1" xfId="12" applyFont="1" applyBorder="1" applyAlignment="1">
      <alignment horizontal="center" wrapText="1"/>
    </xf>
    <xf numFmtId="0" fontId="17" fillId="0" borderId="2" xfId="12" applyFont="1" applyBorder="1" applyAlignment="1">
      <alignment vertical="center" wrapText="1"/>
    </xf>
    <xf numFmtId="0" fontId="18" fillId="0" borderId="2" xfId="12" applyFont="1" applyBorder="1" applyAlignment="1">
      <alignment horizontal="center" vertical="center" wrapText="1"/>
    </xf>
    <xf numFmtId="2" fontId="18" fillId="3" borderId="2" xfId="12" applyNumberFormat="1" applyFont="1" applyFill="1" applyBorder="1" applyAlignment="1">
      <alignment horizontal="center" vertical="center" wrapText="1"/>
    </xf>
    <xf numFmtId="2" fontId="18" fillId="3" borderId="3" xfId="12" applyNumberFormat="1" applyFont="1" applyFill="1" applyBorder="1" applyAlignment="1">
      <alignment horizontal="center" vertical="center" wrapText="1"/>
    </xf>
    <xf numFmtId="0" fontId="17" fillId="0" borderId="8" xfId="12" applyFont="1" applyBorder="1" applyAlignment="1">
      <alignment horizontal="left" vertical="center" wrapText="1"/>
    </xf>
    <xf numFmtId="0" fontId="23" fillId="0" borderId="0" xfId="12" applyFont="1"/>
    <xf numFmtId="0" fontId="13" fillId="0" borderId="5" xfId="12" applyFont="1" applyBorder="1" applyAlignment="1">
      <alignment horizontal="center" wrapText="1"/>
    </xf>
    <xf numFmtId="0" fontId="14" fillId="0" borderId="5" xfId="12" applyFont="1" applyBorder="1" applyAlignment="1">
      <alignment horizontal="center" vertical="center" wrapText="1"/>
    </xf>
    <xf numFmtId="0" fontId="16" fillId="0" borderId="5" xfId="12" applyFont="1" applyBorder="1" applyAlignment="1">
      <alignment horizontal="center" wrapText="1"/>
    </xf>
    <xf numFmtId="0" fontId="20" fillId="0" borderId="5" xfId="12" applyFont="1" applyBorder="1" applyAlignment="1">
      <alignment horizontal="center" wrapText="1"/>
    </xf>
    <xf numFmtId="0" fontId="25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4" fontId="27" fillId="0" borderId="0" xfId="2" applyNumberFormat="1" applyFont="1"/>
    <xf numFmtId="0" fontId="27" fillId="0" borderId="0" xfId="2" applyFont="1" applyAlignment="1">
      <alignment horizontal="center"/>
    </xf>
    <xf numFmtId="0" fontId="27" fillId="0" borderId="11" xfId="2" applyFont="1" applyBorder="1"/>
    <xf numFmtId="0" fontId="29" fillId="0" borderId="12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 wrapText="1"/>
    </xf>
    <xf numFmtId="0" fontId="27" fillId="0" borderId="14" xfId="2" applyFont="1" applyBorder="1"/>
    <xf numFmtId="0" fontId="29" fillId="0" borderId="15" xfId="2" applyFont="1" applyBorder="1"/>
    <xf numFmtId="0" fontId="27" fillId="0" borderId="15" xfId="2" applyFont="1" applyBorder="1"/>
    <xf numFmtId="0" fontId="27" fillId="0" borderId="16" xfId="2" applyFont="1" applyBorder="1"/>
    <xf numFmtId="0" fontId="27" fillId="0" borderId="17" xfId="2" applyFont="1" applyBorder="1"/>
    <xf numFmtId="0" fontId="29" fillId="0" borderId="18" xfId="2" applyFont="1" applyBorder="1"/>
    <xf numFmtId="0" fontId="27" fillId="0" borderId="18" xfId="2" applyFont="1" applyBorder="1"/>
    <xf numFmtId="0" fontId="27" fillId="0" borderId="19" xfId="2" applyFont="1" applyBorder="1"/>
    <xf numFmtId="4" fontId="28" fillId="0" borderId="0" xfId="2" applyNumberFormat="1" applyFont="1"/>
    <xf numFmtId="0" fontId="27" fillId="0" borderId="20" xfId="2" applyFont="1" applyBorder="1"/>
    <xf numFmtId="0" fontId="29" fillId="0" borderId="21" xfId="2" applyFont="1" applyBorder="1"/>
    <xf numFmtId="0" fontId="27" fillId="0" borderId="21" xfId="2" applyFont="1" applyBorder="1"/>
    <xf numFmtId="0" fontId="27" fillId="0" borderId="22" xfId="2" applyFont="1" applyBorder="1"/>
    <xf numFmtId="0" fontId="29" fillId="0" borderId="0" xfId="11" applyFont="1"/>
    <xf numFmtId="2" fontId="30" fillId="0" borderId="0" xfId="11" applyNumberFormat="1" applyFont="1"/>
    <xf numFmtId="2" fontId="29" fillId="0" borderId="0" xfId="11" applyNumberFormat="1" applyFont="1"/>
    <xf numFmtId="0" fontId="29" fillId="0" borderId="25" xfId="11" applyFont="1" applyBorder="1"/>
    <xf numFmtId="0" fontId="29" fillId="0" borderId="19" xfId="11" applyFont="1" applyBorder="1"/>
    <xf numFmtId="4" fontId="29" fillId="0" borderId="0" xfId="11" applyNumberFormat="1" applyFont="1"/>
    <xf numFmtId="0" fontId="29" fillId="0" borderId="0" xfId="11" applyFont="1" applyAlignment="1">
      <alignment horizontal="right"/>
    </xf>
    <xf numFmtId="0" fontId="29" fillId="0" borderId="22" xfId="11" applyFont="1" applyBorder="1"/>
    <xf numFmtId="0" fontId="8" fillId="4" borderId="11" xfId="11" applyFont="1" applyFill="1" applyBorder="1"/>
    <xf numFmtId="0" fontId="29" fillId="4" borderId="12" xfId="11" applyFont="1" applyFill="1" applyBorder="1"/>
    <xf numFmtId="4" fontId="29" fillId="4" borderId="13" xfId="11" applyNumberFormat="1" applyFont="1" applyFill="1" applyBorder="1"/>
    <xf numFmtId="9" fontId="30" fillId="0" borderId="0" xfId="11" applyNumberFormat="1" applyFont="1"/>
    <xf numFmtId="0" fontId="29" fillId="4" borderId="11" xfId="11" applyFont="1" applyFill="1" applyBorder="1"/>
    <xf numFmtId="0" fontId="29" fillId="0" borderId="0" xfId="7" applyFont="1"/>
    <xf numFmtId="4" fontId="30" fillId="0" borderId="0" xfId="11" applyNumberFormat="1" applyFont="1"/>
    <xf numFmtId="0" fontId="30" fillId="0" borderId="0" xfId="7" applyFont="1"/>
    <xf numFmtId="0" fontId="29" fillId="0" borderId="0" xfId="7" applyFont="1" applyAlignment="1">
      <alignment horizontal="center"/>
    </xf>
    <xf numFmtId="0" fontId="31" fillId="0" borderId="0" xfId="5" applyFont="1"/>
    <xf numFmtId="0" fontId="30" fillId="0" borderId="0" xfId="11" applyFont="1"/>
    <xf numFmtId="0" fontId="10" fillId="0" borderId="0" xfId="12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4" fillId="0" borderId="0" xfId="12" applyFont="1" applyAlignment="1">
      <alignment horizontal="center" vertical="center" wrapText="1"/>
    </xf>
    <xf numFmtId="0" fontId="24" fillId="0" borderId="10" xfId="12" applyFont="1" applyBorder="1" applyAlignment="1">
      <alignment horizontal="center" vertical="center" wrapText="1"/>
    </xf>
    <xf numFmtId="0" fontId="29" fillId="0" borderId="23" xfId="11" applyFont="1" applyBorder="1" applyAlignment="1">
      <alignment horizontal="left" wrapText="1"/>
    </xf>
    <xf numFmtId="0" fontId="29" fillId="0" borderId="24" xfId="11" applyFont="1" applyBorder="1" applyAlignment="1">
      <alignment horizontal="left" wrapText="1"/>
    </xf>
    <xf numFmtId="0" fontId="29" fillId="0" borderId="17" xfId="11" applyFont="1" applyBorder="1" applyAlignment="1">
      <alignment horizontal="left" wrapText="1"/>
    </xf>
    <xf numFmtId="0" fontId="29" fillId="0" borderId="18" xfId="11" applyFont="1" applyBorder="1" applyAlignment="1">
      <alignment horizontal="left" wrapText="1"/>
    </xf>
    <xf numFmtId="0" fontId="29" fillId="0" borderId="20" xfId="11" applyFont="1" applyBorder="1" applyAlignment="1">
      <alignment horizontal="left" wrapText="1"/>
    </xf>
    <xf numFmtId="0" fontId="29" fillId="0" borderId="21" xfId="11" applyFont="1" applyBorder="1" applyAlignment="1">
      <alignment horizontal="left" wrapText="1"/>
    </xf>
    <xf numFmtId="0" fontId="32" fillId="0" borderId="0" xfId="0" applyFont="1" applyAlignment="1"/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0" xfId="0" applyFont="1" applyAlignment="1"/>
    <xf numFmtId="4" fontId="34" fillId="0" borderId="0" xfId="0" applyNumberFormat="1" applyFont="1" applyAlignment="1"/>
    <xf numFmtId="0" fontId="33" fillId="0" borderId="0" xfId="0" applyFont="1" applyAlignment="1"/>
    <xf numFmtId="4" fontId="32" fillId="0" borderId="0" xfId="0" applyNumberFormat="1" applyFont="1" applyAlignment="1"/>
    <xf numFmtId="0" fontId="33" fillId="0" borderId="26" xfId="0" applyFont="1" applyBorder="1" applyAlignment="1"/>
    <xf numFmtId="0" fontId="34" fillId="0" borderId="40" xfId="0" applyFont="1" applyBorder="1" applyAlignment="1">
      <alignment wrapText="1"/>
    </xf>
    <xf numFmtId="0" fontId="33" fillId="0" borderId="42" xfId="0" applyFont="1" applyBorder="1" applyAlignment="1"/>
    <xf numFmtId="0" fontId="33" fillId="0" borderId="29" xfId="0" applyFont="1" applyBorder="1" applyAlignment="1"/>
    <xf numFmtId="0" fontId="33" fillId="0" borderId="44" xfId="0" applyFont="1" applyBorder="1" applyAlignment="1"/>
    <xf numFmtId="0" fontId="33" fillId="0" borderId="39" xfId="0" applyFont="1" applyBorder="1" applyAlignment="1"/>
    <xf numFmtId="0" fontId="33" fillId="0" borderId="40" xfId="0" applyFont="1" applyBorder="1" applyAlignment="1">
      <alignment wrapText="1"/>
    </xf>
    <xf numFmtId="0" fontId="33" fillId="0" borderId="41" xfId="0" applyFont="1" applyBorder="1" applyAlignment="1">
      <alignment wrapText="1"/>
    </xf>
    <xf numFmtId="0" fontId="33" fillId="0" borderId="29" xfId="0" applyFont="1" applyBorder="1" applyAlignment="1">
      <alignment wrapText="1"/>
    </xf>
    <xf numFmtId="0" fontId="32" fillId="0" borderId="48" xfId="0" applyFont="1" applyBorder="1" applyAlignment="1"/>
    <xf numFmtId="0" fontId="32" fillId="0" borderId="48" xfId="0" applyFont="1" applyBorder="1" applyAlignment="1">
      <alignment wrapText="1"/>
    </xf>
    <xf numFmtId="0" fontId="32" fillId="0" borderId="52" xfId="0" applyFont="1" applyBorder="1" applyAlignment="1"/>
    <xf numFmtId="0" fontId="32" fillId="0" borderId="53" xfId="0" applyFont="1" applyBorder="1" applyAlignment="1"/>
    <xf numFmtId="0" fontId="34" fillId="0" borderId="54" xfId="0" applyFont="1" applyBorder="1" applyAlignment="1">
      <alignment wrapText="1"/>
    </xf>
    <xf numFmtId="3" fontId="34" fillId="0" borderId="54" xfId="0" applyNumberFormat="1" applyFont="1" applyBorder="1" applyAlignment="1">
      <alignment wrapText="1"/>
    </xf>
    <xf numFmtId="0" fontId="34" fillId="0" borderId="55" xfId="0" applyFont="1" applyBorder="1" applyAlignment="1">
      <alignment wrapText="1"/>
    </xf>
    <xf numFmtId="3" fontId="34" fillId="0" borderId="55" xfId="0" applyNumberFormat="1" applyFont="1" applyBorder="1" applyAlignment="1">
      <alignment wrapText="1"/>
    </xf>
    <xf numFmtId="0" fontId="34" fillId="0" borderId="56" xfId="0" applyFont="1" applyBorder="1" applyAlignment="1">
      <alignment wrapText="1"/>
    </xf>
    <xf numFmtId="3" fontId="34" fillId="0" borderId="56" xfId="0" applyNumberFormat="1" applyFont="1" applyBorder="1" applyAlignment="1">
      <alignment wrapText="1"/>
    </xf>
    <xf numFmtId="3" fontId="32" fillId="0" borderId="48" xfId="0" applyNumberFormat="1" applyFont="1" applyBorder="1" applyAlignment="1">
      <alignment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/>
    </xf>
    <xf numFmtId="3" fontId="34" fillId="0" borderId="33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3" fontId="34" fillId="0" borderId="34" xfId="0" applyNumberFormat="1" applyFont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5" borderId="35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3" fontId="34" fillId="0" borderId="38" xfId="0" applyNumberFormat="1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33" fillId="5" borderId="33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49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0" fontId="33" fillId="0" borderId="45" xfId="0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</cellXfs>
  <cellStyles count="19">
    <cellStyle name="Normal_Sheet1" xfId="1" xr:uid="{00000000-0005-0000-0000-000000000000}"/>
    <cellStyle name="Обычный" xfId="0" builtinId="0"/>
    <cellStyle name="Обычный 11 2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2 3 2" xfId="5" xr:uid="{00000000-0005-0000-0000-000005000000}"/>
    <cellStyle name="Обычный 3" xfId="6" xr:uid="{00000000-0005-0000-0000-000006000000}"/>
    <cellStyle name="Обычный 3 3" xfId="7" xr:uid="{00000000-0005-0000-0000-000007000000}"/>
    <cellStyle name="Обычный 4" xfId="8" xr:uid="{00000000-0005-0000-0000-000008000000}"/>
    <cellStyle name="Обычный 83" xfId="9" xr:uid="{00000000-0005-0000-0000-000009000000}"/>
    <cellStyle name="Обычный 90 2" xfId="10" xr:uid="{00000000-0005-0000-0000-00000A000000}"/>
    <cellStyle name="Обычный_5_А_2007_ЮЖНОЕ_N_ДР_АКТЫ" xfId="11" xr:uid="{00000000-0005-0000-0000-00000B000000}"/>
    <cellStyle name="Обычный_тарифы город=факт" xfId="12" xr:uid="{00000000-0005-0000-0000-00000C000000}"/>
    <cellStyle name="Стиль 1" xfId="13" xr:uid="{00000000-0005-0000-0000-00000D000000}"/>
    <cellStyle name="Финансовый 2" xfId="14" xr:uid="{00000000-0005-0000-0000-00000E000000}"/>
    <cellStyle name="Финансовый 3" xfId="15" xr:uid="{00000000-0005-0000-0000-00000F000000}"/>
    <cellStyle name="Финансовый 4" xfId="16" xr:uid="{00000000-0005-0000-0000-000010000000}"/>
    <cellStyle name="Финансовый 4 2" xfId="17" xr:uid="{00000000-0005-0000-0000-000011000000}"/>
    <cellStyle name="Финансовый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24"/>
  <sheetViews>
    <sheetView zoomScale="70" workbookViewId="0">
      <selection activeCell="J13" sqref="J13:K13"/>
    </sheetView>
  </sheetViews>
  <sheetFormatPr defaultColWidth="4.7109375" defaultRowHeight="12.6"/>
  <cols>
    <col min="1" max="1" width="6.5703125" style="1" customWidth="1"/>
    <col min="2" max="2" width="32.7109375" style="1" customWidth="1"/>
    <col min="3" max="3" width="19.28515625" style="1" customWidth="1"/>
    <col min="4" max="4" width="23.28515625" style="2" customWidth="1"/>
    <col min="5" max="5" width="23.28515625" style="3" customWidth="1"/>
    <col min="6" max="7" width="23.28515625" style="4" customWidth="1"/>
    <col min="8" max="8" width="10.42578125" style="4" customWidth="1"/>
    <col min="9" max="248" width="10.28515625" style="1" customWidth="1"/>
    <col min="249" max="16384" width="4.7109375" style="1"/>
  </cols>
  <sheetData>
    <row r="1" spans="1:248" ht="130.9" customHeight="1">
      <c r="E1" s="85" t="s">
        <v>0</v>
      </c>
      <c r="F1" s="86"/>
      <c r="G1" s="86"/>
    </row>
    <row r="2" spans="1:248" s="4" customFormat="1" ht="21" customHeight="1">
      <c r="A2" s="87" t="s">
        <v>1</v>
      </c>
      <c r="B2" s="87"/>
      <c r="C2" s="87"/>
      <c r="D2" s="87"/>
      <c r="E2" s="87"/>
      <c r="F2" s="87"/>
      <c r="G2" s="87"/>
    </row>
    <row r="3" spans="1:248" s="4" customFormat="1" ht="20.25" customHeight="1">
      <c r="A3" s="87"/>
      <c r="B3" s="87"/>
      <c r="C3" s="87"/>
      <c r="D3" s="87"/>
      <c r="E3" s="87"/>
      <c r="F3" s="87"/>
      <c r="G3" s="87"/>
    </row>
    <row r="4" spans="1:248" s="4" customFormat="1" ht="19.899999999999999" customHeight="1">
      <c r="A4" s="87"/>
      <c r="B4" s="87"/>
      <c r="C4" s="87"/>
      <c r="D4" s="87"/>
      <c r="E4" s="87"/>
      <c r="F4" s="87"/>
      <c r="G4" s="87"/>
    </row>
    <row r="5" spans="1:248" s="4" customFormat="1" ht="49.5" customHeight="1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248" s="4" customFormat="1" ht="35.65" customHeight="1">
      <c r="A6" s="8" t="s">
        <v>8</v>
      </c>
      <c r="B6" s="9" t="s">
        <v>9</v>
      </c>
      <c r="C6" s="10"/>
      <c r="D6" s="11">
        <f>SUM(D7:D20)</f>
        <v>33.57</v>
      </c>
      <c r="E6" s="11">
        <v>38.450000000000003</v>
      </c>
      <c r="F6" s="11">
        <f t="shared" ref="F6:F24" si="0">E6-D6</f>
        <v>4.8800000000000026</v>
      </c>
      <c r="G6" s="12">
        <v>14.55</v>
      </c>
    </row>
    <row r="7" spans="1:248" s="4" customFormat="1" ht="45.75" customHeight="1">
      <c r="A7" s="13"/>
      <c r="B7" s="14" t="s">
        <v>10</v>
      </c>
      <c r="C7" s="15" t="s">
        <v>11</v>
      </c>
      <c r="D7" s="16">
        <v>5.63</v>
      </c>
      <c r="E7" s="16">
        <v>7.69</v>
      </c>
      <c r="F7" s="16">
        <f t="shared" si="0"/>
        <v>2.0600000000000005</v>
      </c>
      <c r="G7" s="17">
        <v>36.54</v>
      </c>
      <c r="I7" s="18"/>
    </row>
    <row r="8" spans="1:248" s="4" customFormat="1" ht="40.15" customHeight="1">
      <c r="A8" s="19"/>
      <c r="B8" s="14" t="s">
        <v>12</v>
      </c>
      <c r="C8" s="15" t="s">
        <v>11</v>
      </c>
      <c r="D8" s="16">
        <v>6.31</v>
      </c>
      <c r="E8" s="16">
        <v>6.33</v>
      </c>
      <c r="F8" s="16">
        <f t="shared" si="0"/>
        <v>2.0000000000000462E-2</v>
      </c>
      <c r="G8" s="17">
        <f t="shared" ref="G8:G24" si="1">E8/D8*100-100</f>
        <v>0.31695721077656458</v>
      </c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4" customFormat="1" ht="46.5" customHeight="1">
      <c r="A9" s="13"/>
      <c r="B9" s="14" t="s">
        <v>13</v>
      </c>
      <c r="C9" s="15" t="s">
        <v>11</v>
      </c>
      <c r="D9" s="20">
        <v>4.13</v>
      </c>
      <c r="E9" s="20">
        <v>4.96</v>
      </c>
      <c r="F9" s="20">
        <f t="shared" si="0"/>
        <v>0.83000000000000007</v>
      </c>
      <c r="G9" s="21">
        <v>20.18</v>
      </c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4" customFormat="1" ht="43.9" customHeight="1">
      <c r="A10" s="13"/>
      <c r="B10" s="14" t="s">
        <v>14</v>
      </c>
      <c r="C10" s="15" t="s">
        <v>11</v>
      </c>
      <c r="D10" s="16">
        <v>3</v>
      </c>
      <c r="E10" s="16">
        <v>3.34</v>
      </c>
      <c r="F10" s="16">
        <f t="shared" si="0"/>
        <v>0.33999999999999986</v>
      </c>
      <c r="G10" s="17">
        <v>11.17</v>
      </c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4" customFormat="1" ht="43.9" customHeight="1">
      <c r="A11" s="13"/>
      <c r="B11" s="22" t="s">
        <v>15</v>
      </c>
      <c r="C11" s="15" t="s">
        <v>11</v>
      </c>
      <c r="D11" s="23">
        <v>0.37</v>
      </c>
      <c r="E11" s="23">
        <v>0.37</v>
      </c>
      <c r="F11" s="23">
        <f t="shared" si="0"/>
        <v>0</v>
      </c>
      <c r="G11" s="24">
        <f t="shared" si="1"/>
        <v>0</v>
      </c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4" customFormat="1" ht="42" customHeight="1">
      <c r="A12" s="13"/>
      <c r="B12" s="22" t="s">
        <v>16</v>
      </c>
      <c r="C12" s="15" t="s">
        <v>11</v>
      </c>
      <c r="D12" s="23">
        <v>0.34</v>
      </c>
      <c r="E12" s="23">
        <v>0.34</v>
      </c>
      <c r="F12" s="23">
        <f t="shared" si="0"/>
        <v>0</v>
      </c>
      <c r="G12" s="24">
        <f t="shared" si="1"/>
        <v>0</v>
      </c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4" customFormat="1" ht="40.9" customHeight="1">
      <c r="A13" s="13"/>
      <c r="B13" s="14" t="s">
        <v>17</v>
      </c>
      <c r="C13" s="15" t="s">
        <v>11</v>
      </c>
      <c r="D13" s="23">
        <v>0.44</v>
      </c>
      <c r="E13" s="23">
        <v>0.44</v>
      </c>
      <c r="F13" s="23">
        <f t="shared" si="0"/>
        <v>0</v>
      </c>
      <c r="G13" s="24">
        <f t="shared" si="1"/>
        <v>0</v>
      </c>
      <c r="I13" s="18"/>
    </row>
    <row r="14" spans="1:248" s="4" customFormat="1" ht="44.65" customHeight="1">
      <c r="A14" s="13"/>
      <c r="B14" s="14" t="s">
        <v>18</v>
      </c>
      <c r="C14" s="15" t="s">
        <v>11</v>
      </c>
      <c r="D14" s="23">
        <v>7.0000000000000007E-2</v>
      </c>
      <c r="E14" s="23">
        <v>7.0000000000000007E-2</v>
      </c>
      <c r="F14" s="23">
        <f t="shared" si="0"/>
        <v>0</v>
      </c>
      <c r="G14" s="24">
        <f t="shared" si="1"/>
        <v>0</v>
      </c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4" customFormat="1" ht="59.25" customHeight="1">
      <c r="A15" s="13"/>
      <c r="B15" s="14" t="s">
        <v>19</v>
      </c>
      <c r="C15" s="15" t="s">
        <v>11</v>
      </c>
      <c r="D15" s="23">
        <v>0.54</v>
      </c>
      <c r="E15" s="23">
        <v>0.54</v>
      </c>
      <c r="F15" s="23">
        <f t="shared" si="0"/>
        <v>0</v>
      </c>
      <c r="G15" s="24">
        <f t="shared" si="1"/>
        <v>0</v>
      </c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4" customFormat="1" ht="44.45" customHeight="1">
      <c r="A16" s="13"/>
      <c r="B16" s="14" t="s">
        <v>20</v>
      </c>
      <c r="C16" s="15" t="s">
        <v>11</v>
      </c>
      <c r="D16" s="23">
        <v>0.06</v>
      </c>
      <c r="E16" s="23">
        <v>0.06</v>
      </c>
      <c r="F16" s="23">
        <f t="shared" si="0"/>
        <v>0</v>
      </c>
      <c r="G16" s="24">
        <f t="shared" si="1"/>
        <v>0</v>
      </c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4" customFormat="1" ht="45" customHeight="1">
      <c r="A17" s="13"/>
      <c r="B17" s="22" t="s">
        <v>21</v>
      </c>
      <c r="C17" s="15" t="s">
        <v>11</v>
      </c>
      <c r="D17" s="16">
        <v>2.41</v>
      </c>
      <c r="E17" s="16">
        <v>2.5099999999999998</v>
      </c>
      <c r="F17" s="16">
        <f t="shared" si="0"/>
        <v>9.9999999999999645E-2</v>
      </c>
      <c r="G17" s="17">
        <v>4.1100000000000003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4" customFormat="1" ht="42.6" customHeight="1">
      <c r="A18" s="13"/>
      <c r="B18" s="25" t="s">
        <v>22</v>
      </c>
      <c r="C18" s="15" t="s">
        <v>11</v>
      </c>
      <c r="D18" s="16">
        <v>5.5</v>
      </c>
      <c r="E18" s="16">
        <v>6.5</v>
      </c>
      <c r="F18" s="16">
        <f t="shared" si="0"/>
        <v>1</v>
      </c>
      <c r="G18" s="17">
        <f t="shared" si="1"/>
        <v>18.181818181818187</v>
      </c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4" customFormat="1" ht="45.4" customHeight="1">
      <c r="A19" s="13"/>
      <c r="B19" s="14" t="s">
        <v>23</v>
      </c>
      <c r="C19" s="15" t="s">
        <v>11</v>
      </c>
      <c r="D19" s="16">
        <v>3.92</v>
      </c>
      <c r="E19" s="16">
        <v>4.46</v>
      </c>
      <c r="F19" s="16">
        <f t="shared" si="0"/>
        <v>0.54</v>
      </c>
      <c r="G19" s="17">
        <v>13.77</v>
      </c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4" customFormat="1" ht="45.4" customHeight="1">
      <c r="A20" s="26"/>
      <c r="B20" s="27" t="s">
        <v>24</v>
      </c>
      <c r="C20" s="28" t="s">
        <v>11</v>
      </c>
      <c r="D20" s="29">
        <v>0.85</v>
      </c>
      <c r="E20" s="29">
        <v>0.85</v>
      </c>
      <c r="F20" s="29">
        <f t="shared" si="0"/>
        <v>0</v>
      </c>
      <c r="G20" s="30">
        <f t="shared" si="1"/>
        <v>0</v>
      </c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ht="15.75">
      <c r="E21" s="2"/>
      <c r="F21" s="2"/>
      <c r="G21" s="2"/>
    </row>
    <row r="22" spans="1:248" s="4" customFormat="1" ht="45.4" customHeight="1">
      <c r="A22" s="31"/>
      <c r="B22" s="32" t="s">
        <v>25</v>
      </c>
      <c r="C22" s="33" t="s">
        <v>26</v>
      </c>
      <c r="D22" s="34">
        <v>6.13</v>
      </c>
      <c r="E22" s="34">
        <v>6.13</v>
      </c>
      <c r="F22" s="34">
        <f t="shared" si="0"/>
        <v>0</v>
      </c>
      <c r="G22" s="35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4" customFormat="1" ht="45.4" customHeight="1">
      <c r="A23" s="13"/>
      <c r="B23" s="22" t="s">
        <v>27</v>
      </c>
      <c r="C23" s="15" t="s">
        <v>28</v>
      </c>
      <c r="D23" s="16">
        <v>140</v>
      </c>
      <c r="E23" s="16">
        <v>159</v>
      </c>
      <c r="F23" s="16">
        <f t="shared" si="0"/>
        <v>19</v>
      </c>
      <c r="G23" s="17">
        <f t="shared" si="1"/>
        <v>13.571428571428569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4" customFormat="1" ht="56.25" customHeight="1">
      <c r="A24" s="26"/>
      <c r="B24" s="36" t="s">
        <v>29</v>
      </c>
      <c r="C24" s="28" t="s">
        <v>30</v>
      </c>
      <c r="D24" s="29">
        <v>189</v>
      </c>
      <c r="E24" s="29">
        <v>189</v>
      </c>
      <c r="F24" s="29">
        <f t="shared" si="0"/>
        <v>0</v>
      </c>
      <c r="G24" s="30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</sheetData>
  <mergeCells count="2">
    <mergeCell ref="E1:G1"/>
    <mergeCell ref="A2:G4"/>
  </mergeCells>
  <pageMargins left="0.59055118110236238" right="0" top="0" bottom="0" header="0" footer="0"/>
  <pageSetup paperSize="9" scale="64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N19"/>
  <sheetViews>
    <sheetView zoomScale="70" workbookViewId="0">
      <selection activeCell="T7" sqref="T7"/>
    </sheetView>
  </sheetViews>
  <sheetFormatPr defaultColWidth="4.7109375" defaultRowHeight="15"/>
  <cols>
    <col min="1" max="1" width="4.7109375" style="1" customWidth="1"/>
    <col min="2" max="2" width="42.7109375" style="1" customWidth="1"/>
    <col min="3" max="3" width="18.28515625" style="1" customWidth="1"/>
    <col min="4" max="4" width="19.7109375" style="2" customWidth="1"/>
    <col min="5" max="5" width="19.7109375" style="3" customWidth="1"/>
    <col min="6" max="6" width="19.7109375" style="37" customWidth="1"/>
    <col min="7" max="7" width="19.7109375" style="4" customWidth="1"/>
    <col min="8" max="8" width="16.140625" style="4" customWidth="1"/>
    <col min="9" max="248" width="10.28515625" style="1" customWidth="1"/>
    <col min="249" max="16384" width="4.7109375" style="1"/>
  </cols>
  <sheetData>
    <row r="1" spans="1:248" ht="145.15" customHeight="1">
      <c r="E1" s="85" t="s">
        <v>0</v>
      </c>
      <c r="F1" s="86"/>
      <c r="G1" s="86"/>
    </row>
    <row r="2" spans="1:248" s="4" customFormat="1" ht="18.75" customHeight="1">
      <c r="A2" s="88" t="s">
        <v>31</v>
      </c>
      <c r="B2" s="88"/>
      <c r="C2" s="88"/>
      <c r="D2" s="88"/>
      <c r="E2" s="88"/>
      <c r="F2" s="88"/>
      <c r="G2" s="88"/>
    </row>
    <row r="3" spans="1:248" s="4" customFormat="1" ht="18.75" customHeight="1">
      <c r="A3" s="88"/>
      <c r="B3" s="88"/>
      <c r="C3" s="88"/>
      <c r="D3" s="88"/>
      <c r="E3" s="88"/>
      <c r="F3" s="88"/>
      <c r="G3" s="88"/>
    </row>
    <row r="4" spans="1:248" s="4" customFormat="1" ht="36.75" customHeight="1">
      <c r="A4" s="89"/>
      <c r="B4" s="89"/>
      <c r="C4" s="89"/>
      <c r="D4" s="89"/>
      <c r="E4" s="89"/>
      <c r="F4" s="89"/>
      <c r="G4" s="89"/>
    </row>
    <row r="5" spans="1:248" s="4" customFormat="1" ht="49.5" customHeight="1">
      <c r="A5" s="38"/>
      <c r="B5" s="39" t="s">
        <v>2</v>
      </c>
      <c r="C5" s="39" t="s">
        <v>32</v>
      </c>
      <c r="D5" s="39" t="s">
        <v>4</v>
      </c>
      <c r="E5" s="39" t="s">
        <v>5</v>
      </c>
      <c r="F5" s="39" t="s">
        <v>6</v>
      </c>
      <c r="G5" s="39" t="s">
        <v>7</v>
      </c>
    </row>
    <row r="6" spans="1:248" s="4" customFormat="1" ht="35.65" customHeight="1">
      <c r="A6" s="10" t="s">
        <v>8</v>
      </c>
      <c r="B6" s="9" t="s">
        <v>33</v>
      </c>
      <c r="C6" s="10"/>
      <c r="D6" s="11">
        <f>SUM(D7:D17)</f>
        <v>26.6</v>
      </c>
      <c r="E6" s="11">
        <v>30.55</v>
      </c>
      <c r="F6" s="11">
        <f t="shared" ref="F6:F17" si="0">E6-D6</f>
        <v>3.9499999999999993</v>
      </c>
      <c r="G6" s="11">
        <v>14.86</v>
      </c>
    </row>
    <row r="7" spans="1:248" s="4" customFormat="1" ht="45.6" customHeight="1">
      <c r="A7" s="40"/>
      <c r="B7" s="14" t="s">
        <v>10</v>
      </c>
      <c r="C7" s="15" t="s">
        <v>11</v>
      </c>
      <c r="D7" s="16">
        <v>5.63</v>
      </c>
      <c r="E7" s="16">
        <v>7.69</v>
      </c>
      <c r="F7" s="16">
        <f t="shared" si="0"/>
        <v>2.0600000000000005</v>
      </c>
      <c r="G7" s="16">
        <v>36.54</v>
      </c>
      <c r="I7" s="18"/>
    </row>
    <row r="8" spans="1:248" s="4" customFormat="1" ht="45.6" customHeight="1">
      <c r="A8" s="41"/>
      <c r="B8" s="14" t="s">
        <v>12</v>
      </c>
      <c r="C8" s="15" t="s">
        <v>11</v>
      </c>
      <c r="D8" s="16">
        <v>6.31</v>
      </c>
      <c r="E8" s="16">
        <v>6.33</v>
      </c>
      <c r="F8" s="16">
        <f t="shared" si="0"/>
        <v>2.0000000000000462E-2</v>
      </c>
      <c r="G8" s="16">
        <f t="shared" ref="G8:G17" si="1">E8/D8*100-100</f>
        <v>0.31695721077656458</v>
      </c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4" customFormat="1" ht="45.6" customHeight="1">
      <c r="A9" s="40"/>
      <c r="B9" s="14" t="s">
        <v>14</v>
      </c>
      <c r="C9" s="15" t="s">
        <v>11</v>
      </c>
      <c r="D9" s="16">
        <v>3</v>
      </c>
      <c r="E9" s="16">
        <v>3.34</v>
      </c>
      <c r="F9" s="16">
        <f t="shared" si="0"/>
        <v>0.33999999999999986</v>
      </c>
      <c r="G9" s="16">
        <v>11.17</v>
      </c>
      <c r="I9" s="18"/>
    </row>
    <row r="10" spans="1:248" s="4" customFormat="1" ht="45.6" customHeight="1">
      <c r="A10" s="40"/>
      <c r="B10" s="14" t="s">
        <v>17</v>
      </c>
      <c r="C10" s="15" t="s">
        <v>11</v>
      </c>
      <c r="D10" s="23">
        <v>0.44</v>
      </c>
      <c r="E10" s="23">
        <v>0.44</v>
      </c>
      <c r="F10" s="23">
        <f t="shared" si="0"/>
        <v>0</v>
      </c>
      <c r="G10" s="23">
        <f t="shared" si="1"/>
        <v>0</v>
      </c>
      <c r="I10" s="18"/>
    </row>
    <row r="11" spans="1:248" s="4" customFormat="1" ht="45.6" customHeight="1">
      <c r="A11" s="40"/>
      <c r="B11" s="22" t="s">
        <v>15</v>
      </c>
      <c r="C11" s="15" t="s">
        <v>11</v>
      </c>
      <c r="D11" s="23">
        <v>0.28000000000000003</v>
      </c>
      <c r="E11" s="23">
        <v>0.28000000000000003</v>
      </c>
      <c r="F11" s="23">
        <f t="shared" si="0"/>
        <v>0</v>
      </c>
      <c r="G11" s="23">
        <f t="shared" si="1"/>
        <v>0</v>
      </c>
      <c r="I11" s="18"/>
    </row>
    <row r="12" spans="1:248" s="4" customFormat="1" ht="45.6" customHeight="1">
      <c r="A12" s="40"/>
      <c r="B12" s="14" t="s">
        <v>18</v>
      </c>
      <c r="C12" s="15" t="s">
        <v>11</v>
      </c>
      <c r="D12" s="23">
        <v>7.0000000000000007E-2</v>
      </c>
      <c r="E12" s="23">
        <v>7.0000000000000007E-2</v>
      </c>
      <c r="F12" s="23">
        <f t="shared" si="0"/>
        <v>0</v>
      </c>
      <c r="G12" s="23">
        <f t="shared" si="1"/>
        <v>0</v>
      </c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4" customFormat="1" ht="45.6" customHeight="1">
      <c r="A13" s="40"/>
      <c r="B13" s="14" t="s">
        <v>19</v>
      </c>
      <c r="C13" s="15" t="s">
        <v>11</v>
      </c>
      <c r="D13" s="23">
        <v>0.54</v>
      </c>
      <c r="E13" s="23">
        <v>0.54</v>
      </c>
      <c r="F13" s="23">
        <f t="shared" si="0"/>
        <v>0</v>
      </c>
      <c r="G13" s="23">
        <f t="shared" si="1"/>
        <v>0</v>
      </c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4" customFormat="1" ht="45.6" customHeight="1">
      <c r="A14" s="40"/>
      <c r="B14" s="14" t="s">
        <v>20</v>
      </c>
      <c r="C14" s="15" t="s">
        <v>11</v>
      </c>
      <c r="D14" s="23">
        <v>0.06</v>
      </c>
      <c r="E14" s="23">
        <v>0.06</v>
      </c>
      <c r="F14" s="23">
        <f t="shared" si="0"/>
        <v>0</v>
      </c>
      <c r="G14" s="23">
        <f t="shared" si="1"/>
        <v>0</v>
      </c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4" customFormat="1" ht="45.6" customHeight="1">
      <c r="A15" s="40"/>
      <c r="B15" s="25" t="s">
        <v>22</v>
      </c>
      <c r="C15" s="15" t="s">
        <v>11</v>
      </c>
      <c r="D15" s="16">
        <v>5.5</v>
      </c>
      <c r="E15" s="16">
        <v>6.5</v>
      </c>
      <c r="F15" s="16">
        <f t="shared" si="0"/>
        <v>1</v>
      </c>
      <c r="G15" s="16">
        <f t="shared" si="1"/>
        <v>18.181818181818187</v>
      </c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4" customFormat="1" ht="45.6" customHeight="1">
      <c r="A16" s="40"/>
      <c r="B16" s="14" t="s">
        <v>23</v>
      </c>
      <c r="C16" s="15" t="s">
        <v>11</v>
      </c>
      <c r="D16" s="16">
        <v>3.92</v>
      </c>
      <c r="E16" s="16">
        <v>4.46</v>
      </c>
      <c r="F16" s="16">
        <f t="shared" si="0"/>
        <v>0.54</v>
      </c>
      <c r="G16" s="16">
        <v>13.77</v>
      </c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4" customFormat="1" ht="45.6" customHeight="1">
      <c r="A17" s="40"/>
      <c r="B17" s="25" t="s">
        <v>24</v>
      </c>
      <c r="C17" s="15" t="s">
        <v>11</v>
      </c>
      <c r="D17" s="23">
        <v>0.85</v>
      </c>
      <c r="E17" s="23">
        <v>0.85</v>
      </c>
      <c r="F17" s="23">
        <f t="shared" si="0"/>
        <v>0</v>
      </c>
      <c r="G17" s="23">
        <f t="shared" si="1"/>
        <v>0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9" spans="1:248" ht="10.15" customHeight="1"/>
  </sheetData>
  <mergeCells count="2">
    <mergeCell ref="A2:G4"/>
    <mergeCell ref="E1:G1"/>
  </mergeCells>
  <pageMargins left="0.59055118110236238" right="0.59055118110236238" top="0" bottom="0" header="0" footer="0"/>
  <pageSetup paperSize="9" scale="63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5D818-70BF-4CE8-8F7F-1B7C4435CA4A}">
  <dimension ref="A1:S52"/>
  <sheetViews>
    <sheetView tabSelected="1" topLeftCell="A13" workbookViewId="0">
      <selection activeCell="B18" sqref="B18:K22"/>
    </sheetView>
  </sheetViews>
  <sheetFormatPr defaultRowHeight="12.75"/>
  <cols>
    <col min="1" max="1" width="25.85546875" customWidth="1"/>
    <col min="2" max="2" width="26" customWidth="1"/>
    <col min="6" max="6" width="11" customWidth="1"/>
    <col min="8" max="8" width="11.28515625" customWidth="1"/>
    <col min="10" max="10" width="11.5703125" customWidth="1"/>
    <col min="11" max="11" width="11" customWidth="1"/>
    <col min="12" max="12" width="11.5703125" customWidth="1"/>
    <col min="13" max="13" width="12.140625" customWidth="1"/>
    <col min="14" max="14" width="11" customWidth="1"/>
    <col min="15" max="15" width="11.5703125" customWidth="1"/>
    <col min="16" max="16" width="13.7109375" customWidth="1"/>
    <col min="17" max="17" width="11.7109375" customWidth="1"/>
    <col min="18" max="18" width="11.85546875" customWidth="1"/>
    <col min="19" max="19" width="11.5703125" customWidth="1"/>
  </cols>
  <sheetData>
    <row r="1" spans="1:19">
      <c r="A1" s="96" t="s">
        <v>34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>
      <c r="A2" s="99" t="s">
        <v>35</v>
      </c>
      <c r="B2" s="100">
        <v>26846.5</v>
      </c>
      <c r="C2" s="98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>
      <c r="A3" s="99" t="s">
        <v>36</v>
      </c>
      <c r="B3" s="99">
        <v>623.29999999999995</v>
      </c>
      <c r="C3" s="98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>
      <c r="A4" s="99" t="s">
        <v>37</v>
      </c>
      <c r="B4" s="99">
        <v>0</v>
      </c>
      <c r="C4" s="98"/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>
      <c r="A5" s="98"/>
      <c r="B5" s="102">
        <v>27469.8</v>
      </c>
      <c r="C5" s="98"/>
      <c r="D5" s="101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>
      <c r="A6" s="103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ht="55.5">
      <c r="A7" s="123" t="s">
        <v>38</v>
      </c>
      <c r="B7" s="124" t="s">
        <v>39</v>
      </c>
      <c r="C7" s="124" t="s">
        <v>40</v>
      </c>
      <c r="D7" s="125" t="s">
        <v>41</v>
      </c>
      <c r="E7" s="125" t="s">
        <v>42</v>
      </c>
      <c r="F7" s="125" t="s">
        <v>43</v>
      </c>
      <c r="G7" s="125" t="s">
        <v>44</v>
      </c>
      <c r="H7" s="125" t="s">
        <v>45</v>
      </c>
      <c r="I7" s="125" t="s">
        <v>46</v>
      </c>
      <c r="J7" s="125" t="s">
        <v>47</v>
      </c>
      <c r="K7" s="125" t="s">
        <v>48</v>
      </c>
      <c r="L7" s="125" t="s">
        <v>49</v>
      </c>
      <c r="M7" s="125" t="s">
        <v>50</v>
      </c>
      <c r="N7" s="125" t="s">
        <v>51</v>
      </c>
      <c r="O7" s="125" t="s">
        <v>52</v>
      </c>
      <c r="P7" s="125" t="s">
        <v>53</v>
      </c>
      <c r="Q7" s="126" t="s">
        <v>54</v>
      </c>
      <c r="R7" s="126" t="s">
        <v>55</v>
      </c>
      <c r="S7" s="125" t="s">
        <v>6</v>
      </c>
    </row>
    <row r="8" spans="1:19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R8" s="129"/>
      <c r="S8" s="128"/>
    </row>
    <row r="9" spans="1:19">
      <c r="A9" s="130" t="s">
        <v>56</v>
      </c>
      <c r="B9" s="131" t="s">
        <v>57</v>
      </c>
      <c r="C9" s="131">
        <v>1</v>
      </c>
      <c r="D9" s="132">
        <v>26181</v>
      </c>
      <c r="E9" s="132">
        <v>26181</v>
      </c>
      <c r="F9" s="133"/>
      <c r="G9" s="133"/>
      <c r="H9" s="132">
        <v>26181</v>
      </c>
      <c r="I9" s="132">
        <v>6038</v>
      </c>
      <c r="J9" s="134">
        <v>11364</v>
      </c>
      <c r="K9" s="131">
        <v>274</v>
      </c>
      <c r="L9" s="131">
        <v>862</v>
      </c>
      <c r="M9" s="134">
        <v>33007</v>
      </c>
      <c r="N9" s="134">
        <v>190168</v>
      </c>
      <c r="O9" s="134">
        <v>1807</v>
      </c>
      <c r="P9" s="134">
        <v>19197</v>
      </c>
      <c r="Q9" s="135">
        <v>7.69</v>
      </c>
      <c r="R9" s="135">
        <v>5.63</v>
      </c>
      <c r="S9" s="136">
        <v>2.06</v>
      </c>
    </row>
    <row r="10" spans="1:19">
      <c r="A10" s="137"/>
      <c r="B10" s="138" t="s">
        <v>58</v>
      </c>
      <c r="C10" s="138">
        <v>1</v>
      </c>
      <c r="D10" s="139">
        <v>23100</v>
      </c>
      <c r="E10" s="139">
        <v>23100</v>
      </c>
      <c r="F10" s="140"/>
      <c r="G10" s="140"/>
      <c r="H10" s="139">
        <v>23100</v>
      </c>
      <c r="I10" s="139">
        <v>5576</v>
      </c>
      <c r="J10" s="141"/>
      <c r="K10" s="138">
        <v>274</v>
      </c>
      <c r="L10" s="140"/>
      <c r="M10" s="141"/>
      <c r="N10" s="141"/>
      <c r="O10" s="141"/>
      <c r="P10" s="141"/>
      <c r="Q10" s="142"/>
      <c r="R10" s="142"/>
      <c r="S10" s="141"/>
    </row>
    <row r="11" spans="1:19">
      <c r="A11" s="137"/>
      <c r="B11" s="138" t="s">
        <v>59</v>
      </c>
      <c r="C11" s="138">
        <v>1</v>
      </c>
      <c r="D11" s="139">
        <v>10045</v>
      </c>
      <c r="E11" s="139">
        <v>10045</v>
      </c>
      <c r="F11" s="140"/>
      <c r="G11" s="138">
        <v>837</v>
      </c>
      <c r="H11" s="139">
        <v>10882</v>
      </c>
      <c r="I11" s="139">
        <v>3744</v>
      </c>
      <c r="J11" s="141"/>
      <c r="K11" s="138">
        <v>529</v>
      </c>
      <c r="L11" s="138">
        <v>750</v>
      </c>
      <c r="M11" s="141"/>
      <c r="N11" s="141"/>
      <c r="O11" s="141"/>
      <c r="P11" s="141"/>
      <c r="Q11" s="142"/>
      <c r="R11" s="142"/>
      <c r="S11" s="141"/>
    </row>
    <row r="12" spans="1:19" ht="13.5" customHeight="1">
      <c r="A12" s="143"/>
      <c r="B12" s="144" t="s">
        <v>60</v>
      </c>
      <c r="C12" s="145">
        <v>1</v>
      </c>
      <c r="D12" s="146">
        <v>51750</v>
      </c>
      <c r="E12" s="146">
        <v>51750</v>
      </c>
      <c r="F12" s="147"/>
      <c r="G12" s="146">
        <v>4313</v>
      </c>
      <c r="H12" s="146">
        <v>56063</v>
      </c>
      <c r="I12" s="146">
        <v>10521</v>
      </c>
      <c r="J12" s="148"/>
      <c r="K12" s="145">
        <v>529</v>
      </c>
      <c r="L12" s="145">
        <v>475</v>
      </c>
      <c r="M12" s="148"/>
      <c r="N12" s="148"/>
      <c r="O12" s="148"/>
      <c r="P12" s="148"/>
      <c r="Q12" s="149"/>
      <c r="R12" s="149"/>
      <c r="S12" s="148"/>
    </row>
    <row r="13" spans="1:19">
      <c r="A13" s="15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51"/>
      <c r="R13" s="151"/>
      <c r="S13" s="133"/>
    </row>
    <row r="14" spans="1:19" ht="22.5" customHeight="1">
      <c r="A14" s="152" t="s">
        <v>23</v>
      </c>
      <c r="B14" s="138" t="s">
        <v>61</v>
      </c>
      <c r="C14" s="138">
        <v>1</v>
      </c>
      <c r="D14" s="139">
        <v>35000</v>
      </c>
      <c r="E14" s="139">
        <v>56000</v>
      </c>
      <c r="F14" s="139">
        <v>2552</v>
      </c>
      <c r="G14" s="139">
        <v>4667</v>
      </c>
      <c r="H14" s="139">
        <v>63219</v>
      </c>
      <c r="I14" s="139">
        <v>11594</v>
      </c>
      <c r="J14" s="139">
        <v>8000</v>
      </c>
      <c r="K14" s="138">
        <v>275</v>
      </c>
      <c r="L14" s="138">
        <v>246</v>
      </c>
      <c r="M14" s="139">
        <v>26986</v>
      </c>
      <c r="N14" s="139">
        <v>110320</v>
      </c>
      <c r="O14" s="139">
        <v>1048</v>
      </c>
      <c r="P14" s="139">
        <v>11137</v>
      </c>
      <c r="Q14" s="153">
        <v>4.46</v>
      </c>
      <c r="R14" s="153">
        <v>3.92</v>
      </c>
      <c r="S14" s="138">
        <v>0.54</v>
      </c>
    </row>
    <row r="15" spans="1:19">
      <c r="A15" s="15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55"/>
      <c r="R15" s="155"/>
      <c r="S15" s="147"/>
    </row>
    <row r="16" spans="1:19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6"/>
      <c r="N16" s="106"/>
      <c r="O16" s="106"/>
      <c r="P16" s="106"/>
      <c r="Q16" s="106"/>
      <c r="R16" s="106"/>
      <c r="S16" s="106"/>
    </row>
    <row r="17" spans="1:19" ht="77.25">
      <c r="A17" s="123" t="s">
        <v>38</v>
      </c>
      <c r="B17" s="125" t="s">
        <v>62</v>
      </c>
      <c r="C17" s="125" t="s">
        <v>63</v>
      </c>
      <c r="D17" s="125" t="s">
        <v>64</v>
      </c>
      <c r="E17" s="125" t="s">
        <v>65</v>
      </c>
      <c r="F17" s="125" t="s">
        <v>52</v>
      </c>
      <c r="G17" s="156" t="s">
        <v>53</v>
      </c>
      <c r="H17" s="126" t="s">
        <v>54</v>
      </c>
      <c r="I17" s="126" t="s">
        <v>55</v>
      </c>
      <c r="J17" s="125" t="s">
        <v>6</v>
      </c>
      <c r="K17" s="156" t="s">
        <v>7</v>
      </c>
      <c r="L17" s="107"/>
      <c r="M17" s="101"/>
      <c r="N17" s="101"/>
      <c r="O17" s="101"/>
      <c r="P17" s="101"/>
      <c r="Q17" s="101"/>
      <c r="R17" s="101"/>
      <c r="S17" s="101"/>
    </row>
    <row r="18" spans="1:19">
      <c r="A18" s="108"/>
      <c r="B18" s="133"/>
      <c r="C18" s="133"/>
      <c r="D18" s="133"/>
      <c r="E18" s="133"/>
      <c r="F18" s="133"/>
      <c r="G18" s="160"/>
      <c r="H18" s="151"/>
      <c r="I18" s="151"/>
      <c r="J18" s="133"/>
      <c r="K18" s="160"/>
      <c r="L18" s="107"/>
      <c r="M18" s="101"/>
      <c r="N18" s="101"/>
      <c r="O18" s="101"/>
      <c r="P18" s="101"/>
      <c r="Q18" s="101"/>
      <c r="R18" s="101"/>
      <c r="S18" s="101"/>
    </row>
    <row r="19" spans="1:19" ht="17.25" customHeight="1">
      <c r="A19" s="104" t="s">
        <v>13</v>
      </c>
      <c r="B19" s="139">
        <v>120000</v>
      </c>
      <c r="C19" s="140"/>
      <c r="D19" s="140"/>
      <c r="E19" s="139">
        <v>120000</v>
      </c>
      <c r="F19" s="139">
        <v>1140</v>
      </c>
      <c r="G19" s="161">
        <v>12114</v>
      </c>
      <c r="H19" s="162">
        <v>4.96</v>
      </c>
      <c r="I19" s="153">
        <v>4.13</v>
      </c>
      <c r="J19" s="138">
        <v>0.83</v>
      </c>
      <c r="K19" s="163">
        <v>20.18</v>
      </c>
      <c r="L19" s="107"/>
      <c r="M19" s="101"/>
      <c r="N19" s="101"/>
      <c r="O19" s="101"/>
      <c r="P19" s="101"/>
      <c r="Q19" s="101"/>
      <c r="R19" s="101"/>
      <c r="S19" s="101"/>
    </row>
    <row r="20" spans="1:19">
      <c r="A20" s="109"/>
      <c r="B20" s="140"/>
      <c r="C20" s="140"/>
      <c r="D20" s="140"/>
      <c r="E20" s="140"/>
      <c r="F20" s="140"/>
      <c r="G20" s="164"/>
      <c r="H20" s="165"/>
      <c r="I20" s="166"/>
      <c r="J20" s="140"/>
      <c r="K20" s="164"/>
      <c r="L20" s="107"/>
      <c r="M20" s="101"/>
      <c r="N20" s="101"/>
      <c r="O20" s="101"/>
      <c r="P20" s="101"/>
      <c r="Q20" s="101"/>
      <c r="R20" s="101"/>
      <c r="S20" s="101"/>
    </row>
    <row r="21" spans="1:19" ht="18" customHeight="1">
      <c r="A21" s="104" t="s">
        <v>14</v>
      </c>
      <c r="B21" s="139">
        <v>60000</v>
      </c>
      <c r="C21" s="139">
        <v>5833</v>
      </c>
      <c r="D21" s="139">
        <v>16667</v>
      </c>
      <c r="E21" s="139">
        <v>82500</v>
      </c>
      <c r="F21" s="138">
        <v>784</v>
      </c>
      <c r="G21" s="161">
        <v>8328</v>
      </c>
      <c r="H21" s="153">
        <v>3.34</v>
      </c>
      <c r="I21" s="153">
        <v>3</v>
      </c>
      <c r="J21" s="138">
        <v>0.34</v>
      </c>
      <c r="K21" s="163">
        <v>11.17</v>
      </c>
      <c r="L21" s="107"/>
      <c r="M21" s="101"/>
      <c r="N21" s="101"/>
      <c r="O21" s="101"/>
      <c r="P21" s="101"/>
      <c r="Q21" s="101"/>
      <c r="R21" s="101"/>
      <c r="S21" s="101"/>
    </row>
    <row r="22" spans="1:19">
      <c r="A22" s="110"/>
      <c r="B22" s="147"/>
      <c r="C22" s="147"/>
      <c r="D22" s="147"/>
      <c r="E22" s="147"/>
      <c r="F22" s="147"/>
      <c r="G22" s="167"/>
      <c r="H22" s="155"/>
      <c r="I22" s="155"/>
      <c r="J22" s="147"/>
      <c r="K22" s="167"/>
      <c r="L22" s="107"/>
      <c r="M22" s="101"/>
      <c r="N22" s="101"/>
      <c r="O22" s="101"/>
      <c r="P22" s="101"/>
      <c r="Q22" s="101"/>
      <c r="R22" s="101"/>
      <c r="S22" s="101"/>
    </row>
    <row r="23" spans="1:19">
      <c r="A23" s="111"/>
      <c r="B23" s="106"/>
      <c r="C23" s="106"/>
      <c r="D23" s="106"/>
      <c r="E23" s="98"/>
      <c r="F23" s="106"/>
      <c r="G23" s="106"/>
      <c r="H23" s="106"/>
      <c r="I23" s="106"/>
      <c r="J23" s="106"/>
      <c r="K23" s="106"/>
      <c r="L23" s="101"/>
      <c r="M23" s="98"/>
      <c r="N23" s="98"/>
      <c r="O23" s="98"/>
      <c r="P23" s="98"/>
      <c r="Q23" s="98"/>
      <c r="R23" s="98"/>
      <c r="S23" s="98"/>
    </row>
    <row r="24" spans="1:19">
      <c r="A24" s="103"/>
      <c r="B24" s="103"/>
      <c r="C24" s="103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ht="22.5">
      <c r="A25" s="157" t="s">
        <v>66</v>
      </c>
      <c r="B25" s="112" t="s">
        <v>38</v>
      </c>
      <c r="C25" s="113" t="s">
        <v>67</v>
      </c>
      <c r="D25" s="107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>
      <c r="A26" s="158"/>
      <c r="B26" s="114" t="s">
        <v>56</v>
      </c>
      <c r="C26" s="115"/>
      <c r="D26" s="107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24" customHeight="1">
      <c r="A27" s="158"/>
      <c r="B27" s="116" t="s">
        <v>68</v>
      </c>
      <c r="C27" s="117">
        <v>1396</v>
      </c>
      <c r="D27" s="107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24" customHeight="1">
      <c r="A28" s="158"/>
      <c r="B28" s="118" t="s">
        <v>69</v>
      </c>
      <c r="C28" s="119">
        <v>6667</v>
      </c>
      <c r="D28" s="107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27" customHeight="1">
      <c r="A29" s="158"/>
      <c r="B29" s="118" t="s">
        <v>70</v>
      </c>
      <c r="C29" s="119">
        <v>4000</v>
      </c>
      <c r="D29" s="107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47.25" customHeight="1">
      <c r="A30" s="158"/>
      <c r="B30" s="118" t="s">
        <v>71</v>
      </c>
      <c r="C30" s="119">
        <v>2500</v>
      </c>
      <c r="D30" s="107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36" customHeight="1">
      <c r="A31" s="158"/>
      <c r="B31" s="118" t="s">
        <v>72</v>
      </c>
      <c r="C31" s="119">
        <v>6944</v>
      </c>
      <c r="D31" s="107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ht="32.25" customHeight="1">
      <c r="A32" s="158"/>
      <c r="B32" s="118" t="s">
        <v>73</v>
      </c>
      <c r="C32" s="118">
        <v>667</v>
      </c>
      <c r="D32" s="107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30.75" customHeight="1">
      <c r="A33" s="158"/>
      <c r="B33" s="118" t="s">
        <v>74</v>
      </c>
      <c r="C33" s="119">
        <v>4167</v>
      </c>
      <c r="D33" s="107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ht="20.25" customHeight="1">
      <c r="A34" s="158"/>
      <c r="B34" s="120" t="s">
        <v>75</v>
      </c>
      <c r="C34" s="121">
        <v>6667</v>
      </c>
      <c r="D34" s="10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>
      <c r="A35" s="158"/>
      <c r="B35" s="113" t="s">
        <v>76</v>
      </c>
      <c r="C35" s="122">
        <v>33007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>
      <c r="A36" s="158"/>
      <c r="B36" s="114" t="s">
        <v>23</v>
      </c>
      <c r="C36" s="11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15" customHeight="1">
      <c r="A37" s="158"/>
      <c r="B37" s="118" t="s">
        <v>77</v>
      </c>
      <c r="C37" s="119">
        <v>2560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1:19" ht="28.5" customHeight="1">
      <c r="A38" s="158"/>
      <c r="B38" s="118" t="s">
        <v>78</v>
      </c>
      <c r="C38" s="119">
        <v>2450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 ht="33.75" customHeight="1">
      <c r="A39" s="158"/>
      <c r="B39" s="120" t="s">
        <v>79</v>
      </c>
      <c r="C39" s="121">
        <v>21976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>
      <c r="A40" s="159"/>
      <c r="B40" s="113" t="s">
        <v>76</v>
      </c>
      <c r="C40" s="122">
        <v>26986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1:19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</sheetData>
  <mergeCells count="12">
    <mergeCell ref="Q9:Q12"/>
    <mergeCell ref="R9:R12"/>
    <mergeCell ref="S9:S12"/>
    <mergeCell ref="A25:A40"/>
    <mergeCell ref="B26:C26"/>
    <mergeCell ref="B36:C36"/>
    <mergeCell ref="A9:A12"/>
    <mergeCell ref="J9:J12"/>
    <mergeCell ref="M9:M12"/>
    <mergeCell ref="N9:N12"/>
    <mergeCell ref="O9:O12"/>
    <mergeCell ref="P9:P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workbookViewId="0">
      <selection activeCell="A10" sqref="A10:B10"/>
    </sheetView>
  </sheetViews>
  <sheetFormatPr defaultColWidth="8.85546875" defaultRowHeight="15"/>
  <cols>
    <col min="1" max="1" width="23.42578125" style="42" customWidth="1"/>
    <col min="2" max="2" width="26.42578125" style="42" customWidth="1"/>
    <col min="3" max="4" width="9" style="42" customWidth="1"/>
    <col min="5" max="5" width="10.5703125" style="42" customWidth="1"/>
    <col min="6" max="6" width="22.7109375" style="42" customWidth="1"/>
    <col min="7" max="10" width="14.42578125" style="42" customWidth="1"/>
    <col min="11" max="11" width="14.7109375" style="42" customWidth="1"/>
    <col min="12" max="12" width="11.42578125" style="42" customWidth="1"/>
    <col min="13" max="13" width="13.85546875" style="42" customWidth="1"/>
    <col min="14" max="14" width="13" style="42" bestFit="1" customWidth="1"/>
    <col min="15" max="16384" width="8.85546875" style="42"/>
  </cols>
  <sheetData>
    <row r="1" spans="1:14">
      <c r="A1" s="43" t="s">
        <v>80</v>
      </c>
    </row>
    <row r="3" spans="1:14" s="44" customFormat="1" ht="12.75">
      <c r="A3" s="45" t="s">
        <v>81</v>
      </c>
    </row>
    <row r="4" spans="1:14" s="44" customFormat="1" ht="25.5">
      <c r="A4" s="44" t="s">
        <v>35</v>
      </c>
      <c r="B4" s="46">
        <v>26846.5</v>
      </c>
      <c r="C4" s="47"/>
      <c r="F4" s="48"/>
      <c r="G4" s="49" t="s">
        <v>82</v>
      </c>
      <c r="H4" s="50" t="s">
        <v>83</v>
      </c>
      <c r="I4" s="51" t="s">
        <v>84</v>
      </c>
      <c r="J4" s="52" t="s">
        <v>85</v>
      </c>
    </row>
    <row r="5" spans="1:14" s="44" customFormat="1" ht="12.75">
      <c r="A5" s="44" t="s">
        <v>36</v>
      </c>
      <c r="B5" s="46">
        <v>623.29999999999995</v>
      </c>
      <c r="C5" s="47"/>
      <c r="F5" s="53" t="s">
        <v>86</v>
      </c>
      <c r="G5" s="54">
        <v>4</v>
      </c>
      <c r="H5" s="55">
        <v>21</v>
      </c>
      <c r="I5" s="55">
        <v>1000</v>
      </c>
      <c r="J5" s="56">
        <v>1.6</v>
      </c>
    </row>
    <row r="6" spans="1:14" s="44" customFormat="1" ht="12.75">
      <c r="A6" s="44" t="s">
        <v>87</v>
      </c>
      <c r="B6" s="46">
        <v>0</v>
      </c>
      <c r="C6" s="47"/>
      <c r="F6" s="57" t="s">
        <v>88</v>
      </c>
      <c r="G6" s="58">
        <v>2</v>
      </c>
      <c r="H6" s="59">
        <v>21</v>
      </c>
      <c r="I6" s="59">
        <v>630</v>
      </c>
      <c r="J6" s="60">
        <v>1.6</v>
      </c>
    </row>
    <row r="7" spans="1:14" s="44" customFormat="1" ht="12.75">
      <c r="B7" s="61">
        <f>SUM(B4:B6)</f>
        <v>27469.8</v>
      </c>
      <c r="F7" s="62" t="s">
        <v>88</v>
      </c>
      <c r="G7" s="63">
        <v>4</v>
      </c>
      <c r="H7" s="64">
        <v>21</v>
      </c>
      <c r="I7" s="64">
        <v>400</v>
      </c>
      <c r="J7" s="65">
        <v>1.6</v>
      </c>
    </row>
    <row r="8" spans="1:14" s="44" customFormat="1" ht="12.75"/>
    <row r="9" spans="1:14" s="44" customFormat="1">
      <c r="B9" s="61"/>
      <c r="F9" s="42"/>
      <c r="G9" s="42"/>
      <c r="H9" s="42"/>
      <c r="I9" s="42"/>
      <c r="J9" s="42"/>
    </row>
    <row r="10" spans="1:14" s="44" customFormat="1">
      <c r="A10" s="44" t="s">
        <v>89</v>
      </c>
      <c r="B10" s="46">
        <f>432.2+392.9+186.5+155.1+623.3</f>
        <v>1789.9999999999998</v>
      </c>
      <c r="G10" s="42"/>
      <c r="H10" s="42"/>
      <c r="I10" s="66"/>
      <c r="J10" s="66"/>
    </row>
    <row r="11" spans="1:14">
      <c r="F11" s="66"/>
      <c r="G11" s="66"/>
      <c r="H11" s="66"/>
      <c r="I11" s="67"/>
      <c r="J11" s="68"/>
    </row>
    <row r="12" spans="1:14">
      <c r="A12" s="43" t="s">
        <v>90</v>
      </c>
      <c r="F12" s="66"/>
      <c r="G12" s="66"/>
      <c r="H12" s="66"/>
      <c r="I12" s="66"/>
      <c r="J12" s="66"/>
      <c r="K12" s="66"/>
      <c r="L12" s="66"/>
      <c r="M12" s="66"/>
      <c r="N12" s="66"/>
    </row>
    <row r="13" spans="1:14" s="66" customFormat="1" ht="12.75">
      <c r="A13" s="90" t="s">
        <v>91</v>
      </c>
      <c r="B13" s="91"/>
      <c r="C13" s="91"/>
      <c r="D13" s="91"/>
      <c r="E13" s="69">
        <v>6017.79</v>
      </c>
      <c r="F13" s="68"/>
    </row>
    <row r="14" spans="1:14" s="66" customFormat="1" ht="12.75">
      <c r="A14" s="92" t="s">
        <v>92</v>
      </c>
      <c r="B14" s="93"/>
      <c r="C14" s="93"/>
      <c r="D14" s="93"/>
      <c r="E14" s="70">
        <v>4.4999999999999998E-2</v>
      </c>
      <c r="F14" s="67"/>
    </row>
    <row r="15" spans="1:14" s="66" customFormat="1" ht="12.75">
      <c r="A15" s="92" t="s">
        <v>93</v>
      </c>
      <c r="B15" s="93"/>
      <c r="C15" s="93"/>
      <c r="D15" s="93"/>
      <c r="E15" s="70">
        <f>G5</f>
        <v>4</v>
      </c>
      <c r="G15" s="71"/>
      <c r="H15" s="68"/>
      <c r="I15" s="72"/>
      <c r="J15" s="71"/>
    </row>
    <row r="16" spans="1:14" s="66" customFormat="1" ht="12.75">
      <c r="A16" s="94" t="s">
        <v>94</v>
      </c>
      <c r="B16" s="95"/>
      <c r="C16" s="95"/>
      <c r="D16" s="95"/>
      <c r="E16" s="73">
        <f>H5</f>
        <v>21</v>
      </c>
      <c r="G16" s="71"/>
      <c r="H16" s="68"/>
      <c r="I16" s="72"/>
      <c r="J16" s="71"/>
    </row>
    <row r="17" spans="1:11" s="66" customFormat="1" ht="22.15" customHeight="1">
      <c r="A17" s="74" t="s">
        <v>95</v>
      </c>
      <c r="B17" s="75"/>
      <c r="C17" s="75"/>
      <c r="D17" s="75"/>
      <c r="E17" s="76">
        <f>E13*(1+E14*(E16-2))*E15</f>
        <v>44652.001799999998</v>
      </c>
      <c r="F17" s="77"/>
      <c r="G17" s="71"/>
      <c r="H17" s="68"/>
      <c r="I17" s="72"/>
      <c r="J17" s="71"/>
      <c r="K17" s="71"/>
    </row>
    <row r="18" spans="1:11" s="66" customFormat="1" ht="12.75">
      <c r="B18" s="68"/>
      <c r="F18" s="72"/>
      <c r="G18" s="71"/>
      <c r="H18" s="68"/>
      <c r="I18" s="72"/>
      <c r="J18" s="71"/>
      <c r="K18" s="71"/>
    </row>
    <row r="19" spans="1:11" s="66" customFormat="1" ht="12.75">
      <c r="I19" s="67"/>
    </row>
    <row r="20" spans="1:11" s="66" customFormat="1" ht="14.25">
      <c r="A20" s="43" t="s">
        <v>96</v>
      </c>
    </row>
    <row r="21" spans="1:11" s="66" customFormat="1" ht="12.75">
      <c r="A21" s="90" t="s">
        <v>91</v>
      </c>
      <c r="B21" s="91"/>
      <c r="C21" s="91"/>
      <c r="D21" s="91"/>
      <c r="E21" s="69">
        <v>6017.79</v>
      </c>
      <c r="F21" s="68"/>
    </row>
    <row r="22" spans="1:11" s="66" customFormat="1" ht="12.75">
      <c r="A22" s="92" t="s">
        <v>92</v>
      </c>
      <c r="B22" s="93"/>
      <c r="C22" s="93"/>
      <c r="D22" s="93"/>
      <c r="E22" s="70">
        <v>4.4999999999999998E-2</v>
      </c>
      <c r="F22" s="67"/>
    </row>
    <row r="23" spans="1:11" s="66" customFormat="1" ht="12.75">
      <c r="A23" s="92" t="s">
        <v>93</v>
      </c>
      <c r="B23" s="93"/>
      <c r="C23" s="93"/>
      <c r="D23" s="93"/>
      <c r="E23" s="70">
        <f>G6</f>
        <v>2</v>
      </c>
    </row>
    <row r="24" spans="1:11" s="66" customFormat="1" ht="12.75">
      <c r="A24" s="94" t="s">
        <v>94</v>
      </c>
      <c r="B24" s="95"/>
      <c r="C24" s="95"/>
      <c r="D24" s="95"/>
      <c r="E24" s="73">
        <f>H6</f>
        <v>21</v>
      </c>
    </row>
    <row r="25" spans="1:11" s="66" customFormat="1" ht="22.15" customHeight="1">
      <c r="A25" s="78" t="s">
        <v>97</v>
      </c>
      <c r="B25" s="75"/>
      <c r="C25" s="75"/>
      <c r="D25" s="75"/>
      <c r="E25" s="76">
        <f>E21*(1+E22*(E24-2))*E23</f>
        <v>22326.000899999999</v>
      </c>
      <c r="F25" s="77"/>
    </row>
    <row r="26" spans="1:11" s="66" customFormat="1" ht="12.75">
      <c r="F26" s="72"/>
    </row>
    <row r="27" spans="1:11" s="66" customFormat="1" ht="12.75">
      <c r="I27" s="67"/>
    </row>
    <row r="28" spans="1:11" s="66" customFormat="1" ht="14.25">
      <c r="A28" s="43" t="s">
        <v>98</v>
      </c>
    </row>
    <row r="29" spans="1:11" s="66" customFormat="1" ht="12.75">
      <c r="A29" s="90" t="s">
        <v>91</v>
      </c>
      <c r="B29" s="91"/>
      <c r="C29" s="91"/>
      <c r="D29" s="91"/>
      <c r="E29" s="69">
        <v>6017.79</v>
      </c>
      <c r="F29" s="68"/>
    </row>
    <row r="30" spans="1:11" s="66" customFormat="1" ht="12.75">
      <c r="A30" s="92" t="s">
        <v>92</v>
      </c>
      <c r="B30" s="93"/>
      <c r="C30" s="93"/>
      <c r="D30" s="93"/>
      <c r="E30" s="70">
        <v>4.4999999999999998E-2</v>
      </c>
      <c r="F30" s="67"/>
    </row>
    <row r="31" spans="1:11" s="66" customFormat="1" ht="12.75">
      <c r="A31" s="92" t="s">
        <v>93</v>
      </c>
      <c r="B31" s="93"/>
      <c r="C31" s="93"/>
      <c r="D31" s="93"/>
      <c r="E31" s="70">
        <f>G7</f>
        <v>4</v>
      </c>
    </row>
    <row r="32" spans="1:11" s="66" customFormat="1" ht="12.75">
      <c r="A32" s="94" t="s">
        <v>94</v>
      </c>
      <c r="B32" s="95"/>
      <c r="C32" s="95"/>
      <c r="D32" s="95"/>
      <c r="E32" s="73">
        <f>H7</f>
        <v>21</v>
      </c>
    </row>
    <row r="33" spans="1:13" s="66" customFormat="1" ht="20.45" customHeight="1">
      <c r="A33" s="78" t="s">
        <v>97</v>
      </c>
      <c r="B33" s="75"/>
      <c r="C33" s="75"/>
      <c r="D33" s="75"/>
      <c r="E33" s="76">
        <f>E29*(1+E30*(E32-2))*E31</f>
        <v>44652.001799999998</v>
      </c>
    </row>
    <row r="34" spans="1:13" s="66" customFormat="1" ht="12.75"/>
    <row r="35" spans="1:13" s="66" customFormat="1" ht="12.75">
      <c r="A35" s="66" t="s">
        <v>99</v>
      </c>
      <c r="B35" s="66" t="s">
        <v>100</v>
      </c>
      <c r="E35" s="66">
        <f>3500+6000/12+1800/12</f>
        <v>4150</v>
      </c>
      <c r="F35" s="72"/>
      <c r="G35" s="44"/>
      <c r="H35" s="44"/>
      <c r="I35" s="44"/>
      <c r="J35" s="44"/>
    </row>
    <row r="36" spans="1:13">
      <c r="F36" s="66"/>
      <c r="G36" s="71"/>
      <c r="H36" s="79"/>
      <c r="I36" s="79"/>
      <c r="J36" s="71"/>
    </row>
    <row r="37" spans="1:13" s="44" customFormat="1" ht="12.75">
      <c r="A37" s="45" t="s">
        <v>101</v>
      </c>
      <c r="E37" s="61">
        <f>E17+E25+E33+E35</f>
        <v>115780.0045</v>
      </c>
      <c r="G37" s="80"/>
      <c r="H37" s="67"/>
      <c r="I37" s="67"/>
      <c r="J37" s="80"/>
    </row>
    <row r="38" spans="1:13" s="79" customFormat="1">
      <c r="A38" s="81"/>
      <c r="B38" s="67"/>
      <c r="C38" s="82"/>
      <c r="E38" s="66"/>
      <c r="F38" s="42"/>
      <c r="G38" s="42"/>
      <c r="H38" s="42"/>
      <c r="I38" s="42"/>
      <c r="J38" s="42"/>
      <c r="K38" s="71"/>
    </row>
    <row r="39" spans="1:13" s="83" customFormat="1">
      <c r="A39" s="84" t="s">
        <v>102</v>
      </c>
      <c r="E39" s="67">
        <f>E37/(B4+B5-B10)</f>
        <v>4.5086022671516135</v>
      </c>
      <c r="F39" s="79"/>
      <c r="G39" s="42"/>
      <c r="H39" s="42"/>
      <c r="I39" s="42"/>
      <c r="J39" s="42"/>
      <c r="K39" s="80"/>
      <c r="M39" s="67"/>
    </row>
    <row r="40" spans="1:13">
      <c r="F40" s="67"/>
    </row>
  </sheetData>
  <mergeCells count="12">
    <mergeCell ref="A32:D32"/>
    <mergeCell ref="A21:D21"/>
    <mergeCell ref="A22:D22"/>
    <mergeCell ref="A23:D23"/>
    <mergeCell ref="A24:D24"/>
    <mergeCell ref="A29:D29"/>
    <mergeCell ref="A30:D30"/>
    <mergeCell ref="A13:D13"/>
    <mergeCell ref="A14:D14"/>
    <mergeCell ref="A15:D15"/>
    <mergeCell ref="A16:D16"/>
    <mergeCell ref="A31:D3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Сентякова Екатерина С.</dc:creator>
  <cp:keywords/>
  <dc:description/>
  <cp:lastModifiedBy/>
  <cp:revision>1</cp:revision>
  <dcterms:created xsi:type="dcterms:W3CDTF">2022-02-07T10:31:59Z</dcterms:created>
  <dcterms:modified xsi:type="dcterms:W3CDTF">2022-10-15T09:01:58Z</dcterms:modified>
  <cp:category/>
  <cp:contentStatus/>
</cp:coreProperties>
</file>